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Summary Table" sheetId="1" r:id="rId3"/>
    <sheet state="visible" name="Background Documents Summary" sheetId="2" r:id="rId4"/>
  </sheets>
  <definedNames/>
  <calcPr/>
</workbook>
</file>

<file path=xl/sharedStrings.xml><?xml version="1.0" encoding="utf-8"?>
<sst xmlns="http://schemas.openxmlformats.org/spreadsheetml/2006/main" count="291" uniqueCount="243">
  <si>
    <t>PM@MC Curriculum - Table of Contents</t>
  </si>
  <si>
    <t>Session</t>
  </si>
  <si>
    <t>Title</t>
  </si>
  <si>
    <t>Description</t>
  </si>
  <si>
    <t>MS</t>
  </si>
  <si>
    <t>Minutes</t>
  </si>
  <si>
    <t>Tools</t>
  </si>
  <si>
    <t>MODULE 0 - Workshop Guide</t>
  </si>
  <si>
    <t>Explain concepts in adult learning and helpful facilitation tips and techniques.</t>
  </si>
  <si>
    <t xml:space="preserve">1-pager explains how to use the curriculum to build a workshop agenda or use specific sessions. </t>
  </si>
  <si>
    <t xml:space="preserve">Facilitators and teams requesting a workshop should make a copy and follow the steps in this checklist to prepare, lead and follow-up on a PM@MC workshop. </t>
  </si>
  <si>
    <t>Quick guide on how to request a workshop, who to ask, what information you need and where to get more information. LINK to Digital Library document</t>
  </si>
  <si>
    <t xml:space="preserve">This shows a typical PM@MC workshop agenda, and a few other examples that can be adapted for your workshop. Use the blank template in this to make your own agenda. </t>
  </si>
  <si>
    <t xml:space="preserve">This is an example email that should be adapted and shared with participants joining a workshop. </t>
  </si>
  <si>
    <t>**Explains to facilitators how to set-up pre and post-surveys for workshop participants to take. ONLY Available for facilitators in Facilitator Team Drive**</t>
  </si>
  <si>
    <t>MODULE 1 - Start Your Workshop</t>
  </si>
  <si>
    <t>Introductory session covering names, objectives, ground rules, workshop roles and issues log.</t>
  </si>
  <si>
    <t>MODULE 2 - Foundations</t>
  </si>
  <si>
    <t xml:space="preserve">Introduction to global Program Performance &amp; Quality team (PaQ), including PM@MC, MEL, Gender and Tola functions. </t>
  </si>
  <si>
    <t xml:space="preserve">Definitions of project, program, and portfolio in Mercy Corps. </t>
  </si>
  <si>
    <t>Definitions of program lifecycle and phases.</t>
  </si>
  <si>
    <t xml:space="preserve">Introduction to Program Management Minimum Standards, including Gender Minimum Standards. </t>
  </si>
  <si>
    <t xml:space="preserve">Relate PM@MC to Mercy Corps' mission and Vision for Change. </t>
  </si>
  <si>
    <t xml:space="preserve">Introduction to gender concepts so teams can better meet the Gender Minimum Standards and gender integration across all standards. </t>
  </si>
  <si>
    <t xml:space="preserve">Explain MC gender equity approach in our programs. </t>
  </si>
  <si>
    <t xml:space="preserve">Race exercise to understand the unequal power and privileges of diverse groups, and how social, legal, political and other systems reinforce these. </t>
  </si>
  <si>
    <t>MODULE 3 - Intro to ID/ Design</t>
  </si>
  <si>
    <t xml:space="preserve">Introduce and frame all the ID and Design sessions in Module 3. </t>
  </si>
  <si>
    <t>Brief introduction to assessments.</t>
  </si>
  <si>
    <t>3.a</t>
  </si>
  <si>
    <t xml:space="preserve">Explain steps and resources for gender assessments, and introduce the Gender Analysis Framework tool. </t>
  </si>
  <si>
    <t>3.g</t>
  </si>
  <si>
    <t xml:space="preserve">Practice collecting secondary and primary sex and age disaggregated data. </t>
  </si>
  <si>
    <t>6.d</t>
  </si>
  <si>
    <t xml:space="preserve">Apply Do No Harm analysis to programs using worksheet tool. </t>
  </si>
  <si>
    <t xml:space="preserve">Apply Problem Analysis using problem tree tool. </t>
  </si>
  <si>
    <t xml:space="preserve">Practice turning problems into potential solutions using objectives tree tool. </t>
  </si>
  <si>
    <t>Use results chain tool to define program approach.</t>
  </si>
  <si>
    <t>Results Chain</t>
  </si>
  <si>
    <t xml:space="preserve">Use logframe to summarize program logic, and test logic by identifying assumptions. </t>
  </si>
  <si>
    <t>3.c</t>
  </si>
  <si>
    <t xml:space="preserve">Exercise where teams test their own program's logic and assumptions by examining their logframes. </t>
  </si>
  <si>
    <t xml:space="preserve">Introduction to indicators, gender indicators and the Design for Impact Guide (DiG) indicator library tool. </t>
  </si>
  <si>
    <t>3.f, 6.a, 6.b</t>
  </si>
  <si>
    <t xml:space="preserve">Practice using the DiG and creating a simple indicator plan. </t>
  </si>
  <si>
    <t>MODULE 4 - Set-up and Plan</t>
  </si>
  <si>
    <t>Introduction to stakeholders and practice stakeholder management tools (Venn Diagram, Analysis, Management, Communications Plan).</t>
  </si>
  <si>
    <t>3.b, 4.h, 5.e</t>
  </si>
  <si>
    <t xml:space="preserve">Explain Schedule or Workplanning steps, and apply work breakdown structure (WBS), Network Diagram, Gantt and RACI tools to current programs. </t>
  </si>
  <si>
    <t>4.b, 4.c, 4.d, 4.e, 4.h, 5.a, 5.f</t>
  </si>
  <si>
    <t xml:space="preserve">Introduction to Ops planning, and generate recommendations for strengthening inter-departmental collaboration. </t>
  </si>
  <si>
    <t>4.h</t>
  </si>
  <si>
    <t xml:space="preserve">Explain Program Record Retention Policy and requirements. </t>
  </si>
  <si>
    <t>4.a, 7.g</t>
  </si>
  <si>
    <t>MODULE 5 - Implementation</t>
  </si>
  <si>
    <t xml:space="preserve">Explain quality assurance minimum standard and definitions, and apply to real scenarios. </t>
  </si>
  <si>
    <t>5.g</t>
  </si>
  <si>
    <t xml:space="preserve">Apply risk management steps - practice identifying, assessing and response planning for real programs. </t>
  </si>
  <si>
    <t>5.3a</t>
  </si>
  <si>
    <t>Introduction to budgeting resources, budget vs. actual reports (BvA) and forecasting.</t>
  </si>
  <si>
    <t>3.e, 4.f, 5.h</t>
  </si>
  <si>
    <t>5.3b</t>
  </si>
  <si>
    <t xml:space="preserve">Practice analyzing Budget versus Actual (BvA) for a current country program example. </t>
  </si>
  <si>
    <t>5.h</t>
  </si>
  <si>
    <t>5.3c</t>
  </si>
  <si>
    <t xml:space="preserve">Introduction to cost allocation and approvals as part of budget management. </t>
  </si>
  <si>
    <t xml:space="preserve">Introduction to people management, and practice feedback and coaching skills. </t>
  </si>
  <si>
    <t>5.j, 5.k</t>
  </si>
  <si>
    <t xml:space="preserve">Practice using data to review and adapt programming with stakeholders. </t>
  </si>
  <si>
    <t>5.c</t>
  </si>
  <si>
    <t xml:space="preserve">MODULE 6 - End of Program </t>
  </si>
  <si>
    <t xml:space="preserve">Practice using Who Does Who Pays matrix to improve program sustainability in design and throughout the life of program. </t>
  </si>
  <si>
    <t>4.h, 7.a</t>
  </si>
  <si>
    <t xml:space="preserve">Introduce requirements for final 90-days of program, and practice 90-day checklist tool. </t>
  </si>
  <si>
    <t>4.h, 7.a, 7.b, 7.c, 7.d, 7.e, 7.f, 7.g, 7.h</t>
  </si>
  <si>
    <t xml:space="preserve">Program team exercise to review program milestones and set-up to talk about lessons learned. </t>
  </si>
  <si>
    <t>7.e</t>
  </si>
  <si>
    <t xml:space="preserve">Program team exercise to review program results or impact, and discuss how to maximize impact with time remaining. </t>
  </si>
  <si>
    <t>7.e, 7.h</t>
  </si>
  <si>
    <t xml:space="preserve">Program team exercise to generate lessons learned, to be documented and shared. </t>
  </si>
  <si>
    <t>MODULE 7 - Finish Workshop</t>
  </si>
  <si>
    <t xml:space="preserve">Review game that can be completed at end of workshop to remind participants of key topics covered. </t>
  </si>
  <si>
    <t xml:space="preserve">End of workshop session to make individual and team commitments to apply program management and gender tools and processes in future. </t>
  </si>
  <si>
    <t xml:space="preserve">Workshop close-out including checking met the objectives, closeout issues and post-workshop evaluation. </t>
  </si>
  <si>
    <t>Additional resources &amp; tools</t>
  </si>
  <si>
    <t>Complex programs guidelines</t>
  </si>
  <si>
    <t>The intent of the complex program process is to ensure that 
Mercy Corps implements complex programs onscope, on-time, 
and on-budget, while capitalizing on the impact and thought 
leadership potential of these programs</t>
  </si>
  <si>
    <t xml:space="preserve">Complex programs review </t>
  </si>
  <si>
    <t>This document provides basic overall guidance for planning and
conducting a Complex Program Review (CPR), based on the
 experiences and lessons of previous reviews.</t>
  </si>
  <si>
    <t>Background Document</t>
  </si>
  <si>
    <t xml:space="preserve">Link in DL </t>
  </si>
  <si>
    <t xml:space="preserve">Session Used </t>
  </si>
  <si>
    <t>Translation</t>
  </si>
  <si>
    <t>Arabic</t>
  </si>
  <si>
    <t>Chinese</t>
  </si>
  <si>
    <t>Dari</t>
  </si>
  <si>
    <t>French</t>
  </si>
  <si>
    <t>Pashto</t>
  </si>
  <si>
    <t>Portuguese</t>
  </si>
  <si>
    <t>Russian</t>
  </si>
  <si>
    <t>Spanish</t>
  </si>
  <si>
    <t xml:space="preserve">V4C Overview </t>
  </si>
  <si>
    <t>No 
https://drive.google.com/file/d/1JPOfQcfXht7ZL4tVr_fBBEM5ARL91FC1/view?pli=1</t>
  </si>
  <si>
    <t>(1.1); (2.5); (2.7)</t>
  </si>
  <si>
    <t xml:space="preserve">No </t>
  </si>
  <si>
    <t>V4C Study Evolution</t>
  </si>
  <si>
    <t>https://mcdl.mercycorps.org/gsdl/docs/V4CStudyEvolution.pdf</t>
  </si>
  <si>
    <t>(2.7)</t>
  </si>
  <si>
    <t>Program Management Manual PMM</t>
  </si>
  <si>
    <t>https://mcdl.mercycorps.org/gsdl/docs/ProgramManagementManualPMM.pdf</t>
  </si>
  <si>
    <t>(2.2); (2.3); (2.4); (3.3); (3.6); (3.9); (3.12); (4.4); (5.1); (5.2); (5.3a); (6.1); (6.2)</t>
  </si>
  <si>
    <t>Yes</t>
  </si>
  <si>
    <t>https://mcdl.mercycorps.org/gsdl/docs/ProgramManagementManualPMMArabic.pdf</t>
  </si>
  <si>
    <t>https://mcdl.mercycorps.org/gsdl/docs/ProgramManagementManualPMMMandarin.pdf</t>
  </si>
  <si>
    <t>https://mcdl.mercycorps.org/gsdl/docs/ProgramManagementManualPMMDari.pdf</t>
  </si>
  <si>
    <t>https://mcdl.mercycorps.org/gsdl/docs/ProgramManagementManualPMMFrench.pdf</t>
  </si>
  <si>
    <t>https://mcdl.mercycorps.org/gsdl/docs/ProgramManagementManualPMMPashto.pdf</t>
  </si>
  <si>
    <t>https://mcdl.mercycorps.org/gsdl/docs/ProgramManagementManualPMMRus.pdf</t>
  </si>
  <si>
    <t>https://mcdl.mercycorps.org/gsdl/docs/ProgramManagementManualPMMSpanish.pdf</t>
  </si>
  <si>
    <t>Guide to PMD Pro</t>
  </si>
  <si>
    <t>https://mcdl.mercycorps.org/gsdl/docs/GuidetoPMDProPM4NGOs.pdf</t>
  </si>
  <si>
    <t>(2.2); (2.3); (2.4); (3.6); (3.9); (3.12); (4.1)</t>
  </si>
  <si>
    <t>https://mcdl.mercycorps.org/gsdl/docs/GuidetoPMDProPM4NGOsArabic.pdf</t>
  </si>
  <si>
    <t>https://mcdl.mercycorps.org/gsdl/docs/GuidetoPMDProPM4NGOsDari.pdf</t>
  </si>
  <si>
    <t>https://mcdl.mercycorps.org/gsdl/docs/GuidetoPMDProPM4NGOsFrench.pdf</t>
  </si>
  <si>
    <t>https://mcdl.mercycorps.org/gsdl/docs/GuidetoPMDProPM4NGOsPort.pdf</t>
  </si>
  <si>
    <t>https://mcdl.mercycorps.org/gsdl/docs/GuidetoPMDProPM4NGOsRussian.pdf</t>
  </si>
  <si>
    <t>https://mcdl.mercycorps.org/gsdl/docs/GuidetoPMDProPM4NGOsSpanish.pdf</t>
  </si>
  <si>
    <t>Gender Alpha Indicator Guide</t>
  </si>
  <si>
    <t>https://mcdl.mercycorps.org/gsdl/docs/GenderIntegrationAlphaIndicatorMeasurementGD.pdf</t>
  </si>
  <si>
    <t>(2.4)</t>
  </si>
  <si>
    <t>Gender Analysis Framework</t>
  </si>
  <si>
    <t>https://mcdl.mercycorps.org/gsdl/docs/MCGenderAnalysisFramework.docx</t>
  </si>
  <si>
    <t>(2.4); (2.6); (3.3); (3.6)</t>
  </si>
  <si>
    <t>https://mcdl.mercycorps.org/gsdl/docs/MCGenderAnalysisFrameworkRU.docx</t>
  </si>
  <si>
    <t>Gender Policy</t>
  </si>
  <si>
    <t>https://mcdl.mercycorps.org/gsdl/docs/MercyCorpsGenderPolicy.pdf</t>
  </si>
  <si>
    <t>(2.6); (2.7)</t>
  </si>
  <si>
    <t xml:space="preserve">Yes 
</t>
  </si>
  <si>
    <t>https://mcdl.mercycorps.org/gsdl/docs/MercyCorpsGenderPolicyArabic.pdf</t>
  </si>
  <si>
    <t>https://mcdl.mercycorps.org/gsdl/docs/MercyCorpsGenderPolicyFrench.pdf</t>
  </si>
  <si>
    <t>https://mcdl.mercycorps.org/gsdl/docs/MercyCorpsGenderPolicyRU.pdf</t>
  </si>
  <si>
    <t>Gender Procedures</t>
  </si>
  <si>
    <t>https://mcdl.mercycorps.org/gsdl/docs/GenderProcedures.pdf</t>
  </si>
  <si>
    <t>(2.6); (3.3); (3.4)</t>
  </si>
  <si>
    <t>https://mcdl.mercycorps.org/gsdl/docs/GenderProceduresArabic.pdf</t>
  </si>
  <si>
    <t>https://mcdl.mercycorps.org/gsdl/docs/GenderProceduresFrench.pdf</t>
  </si>
  <si>
    <t>https://mcdl.mercycorps.org/gsdl/docs/GenderProceduresRussian.pdf</t>
  </si>
  <si>
    <t>Gender Diversity and Inclusion Initiative Definition of Terms</t>
  </si>
  <si>
    <t>No
https://docs.google.com/document/d/1z3Pm3qV8j91JDIsrB5Kvl6XnNwK3EFbKqoG3s6eBEIU/edit</t>
  </si>
  <si>
    <t>(2.6)</t>
  </si>
  <si>
    <t>https://drive.google.com/open?id=1zYiAborLAiK9yDfuk_FDkkK-MLMO3Xf0r5A54HGA528</t>
  </si>
  <si>
    <t>https://drive.google.com/open?id=1LE6bm9L0kOk72sd3cJ8F7Y1W51m4jyEh4-FL0CvyEIs</t>
  </si>
  <si>
    <t>https://drive.google.com/open?id=1NxsvpGRKTp3FACnAC9vhmgqPuKKF_q7FUwqgQo872Wc</t>
  </si>
  <si>
    <t>Program Management Manual PMM CH8 Gender</t>
  </si>
  <si>
    <t>https://mcdl.mercycorps.org/gsdl/docs/ProgramManagementManualPMMchp8Gender.pdf</t>
  </si>
  <si>
    <t xml:space="preserve">(3.3) </t>
  </si>
  <si>
    <t>https://mcdl.mercycorps.org/gsdl/docs/ProgramManagementManualPMMchp8GenderArabic.pdf</t>
  </si>
  <si>
    <t>https://mcdl.mercycorps.org/gsdl/docs/ProgramManagementManualPMMchp8GenderFR.pdf</t>
  </si>
  <si>
    <t>https://mcdl.mercycorps.org/gsdl/docs/ProgramManagementManualPMMchp8GenderRU.pdf</t>
  </si>
  <si>
    <t>https://mcdl.mercycorps.org/gsdl/docs/ProgramManagementManualPMMchp8GenderSP.pdf</t>
  </si>
  <si>
    <t>Conducting a Gender Assessment Guide</t>
  </si>
  <si>
    <t>https://mcdl.mercycorps.org/gsdl/docs/ConductingGenderAssessmentsStepbyStep.pdf</t>
  </si>
  <si>
    <t>Applying Gender Analysis Findings</t>
  </si>
  <si>
    <t>https://mcdl.mercycorps.org/gsdl/docs/ApplyingGenderAnalysisFindings.pdf</t>
  </si>
  <si>
    <t>RAIN Gender Assessment</t>
  </si>
  <si>
    <t>https://drive.google.com/file/d/1jxLUAGASd_RnwA2RtRaIiyNqG03fJKA7/view?pli=1</t>
  </si>
  <si>
    <t>(3.3); (3.9)</t>
  </si>
  <si>
    <t>Guidelines on Emergency-Specific Gender Assessments</t>
  </si>
  <si>
    <t>https://mcdl.mercycorps.org/gsdl/docs/GuidelinesEmergencySectorGenderAssessmentsUN.docx</t>
  </si>
  <si>
    <t>Gender Analysis Framework: West Bank/Gaza ENVISION</t>
  </si>
  <si>
    <t>https://mcdl.mercycorps.org/gsdl/docs/GenderAnalysisFrameworkENVISIONWBG.docx</t>
  </si>
  <si>
    <t xml:space="preserve">Gender Assessment &amp; Integration Plan: Ethiopia Market Opportunities in the Somali Region of Ethiopia </t>
  </si>
  <si>
    <t>https://mcdl.mercycorps.org/gsdl/docs/GenderAssessmentIntegrationPlanMOREEthiopia.pdf</t>
  </si>
  <si>
    <t>BRIGE Gender Assessment Report: Niger LEAP (French)</t>
  </si>
  <si>
    <t>No English version</t>
  </si>
  <si>
    <t>https://mcdl.mercycorps.org/gsdl/docs/BRIGEGenderAssessmentNigerLEAPfr.pdf</t>
  </si>
  <si>
    <t xml:space="preserve">Who Knows? To Knowing Who!: Collecting and Using Age- and Sex-Specific Data” </t>
  </si>
  <si>
    <t>https://mcdl.mercycorps.org/gsdl/docs/WhoKnowstoKnowingWhoSADD.pdf</t>
  </si>
  <si>
    <t>(3.4)</t>
  </si>
  <si>
    <t>https://mcdl.mercycorps.org/gsdl/docs/WhoKnowstoKnowingWhoSADDfr.pdf</t>
  </si>
  <si>
    <t>https://mcdl.mercycorps.org/gsdl/docs/WhoKnowstoKnowingWhoSADDsp.pdf</t>
  </si>
  <si>
    <r>
      <rPr>
        <rFont val="Arial"/>
      </rPr>
      <t xml:space="preserve">Proposal Development Tool Kit </t>
    </r>
    <r>
      <rPr>
        <rFont val="Arial"/>
        <color rgb="FFCC0000"/>
      </rPr>
      <t>(URL)</t>
    </r>
  </si>
  <si>
    <t>https://mcdl.mercycorps.org/gsdl/cgi-bin/library?a=p&amp;p=ptk</t>
  </si>
  <si>
    <t>(3.6); (5.3a)</t>
  </si>
  <si>
    <r>
      <rPr>
        <rFont val="Arial"/>
      </rPr>
      <t xml:space="preserve">Gender Intergration Tool Kit </t>
    </r>
    <r>
      <rPr>
        <rFont val="Arial"/>
        <color rgb="FFCC0000"/>
      </rPr>
      <t>(URL)</t>
    </r>
  </si>
  <si>
    <t>https://mcdl.mercycorps.org/gsdl/cgi-bin/library?a=p&amp;p=gender</t>
  </si>
  <si>
    <t>(3.6)</t>
  </si>
  <si>
    <r>
      <rPr>
        <rFont val="Arial"/>
      </rPr>
      <t xml:space="preserve">DM&amp;E-in-a-Box </t>
    </r>
    <r>
      <rPr>
        <rFont val="Arial"/>
        <color rgb="FFCC0000"/>
      </rPr>
      <t>(URL)</t>
    </r>
  </si>
  <si>
    <t>https://mcdl.mercycorps.org/gsdl/cgi-bin/library?a=p&amp;p=dme</t>
  </si>
  <si>
    <t>(3.12)</t>
  </si>
  <si>
    <t xml:space="preserve">Field Procurement Policies and Procedures (FP3) </t>
  </si>
  <si>
    <t>https://mcdl.mercycorps.org/gsdl/docs/FP3PoliciesProcedures.pdf</t>
  </si>
  <si>
    <t>(4.3)</t>
  </si>
  <si>
    <t>https://mcdl.mercycorps.org/gsdl/docs/FP3PoliciesProceduresFrench.pdf</t>
  </si>
  <si>
    <t>https://mcdl.mercycorps.org/gsdl/docs/FP3PoliciesProceduresSpanish.pdf</t>
  </si>
  <si>
    <r>
      <rPr>
        <rFont val="Arial"/>
      </rPr>
      <t xml:space="preserve">PM@MC site Quality Assurance page </t>
    </r>
    <r>
      <rPr>
        <rFont val="Arial"/>
        <color rgb="FFCC0000"/>
      </rPr>
      <t>(URL)</t>
    </r>
  </si>
  <si>
    <t>https://pmmc.mercycorps.org/page/27</t>
  </si>
  <si>
    <t>(5.1)</t>
  </si>
  <si>
    <t>Field Security Manual (Sections 1-6)</t>
  </si>
  <si>
    <t>https://mcdl.mercycorps.org/gsdl/docs/Field%20Security%20Manual%20section%201-6.pdf</t>
  </si>
  <si>
    <t>(5.2)</t>
  </si>
  <si>
    <t>No</t>
  </si>
  <si>
    <t xml:space="preserve">Budget Development Guide </t>
  </si>
  <si>
    <t>https://mcdl.mercycorps.org/gsdl/docs/BudgetDevelopmentGuide.pdf</t>
  </si>
  <si>
    <t>(5.3a)</t>
  </si>
  <si>
    <t>https://mcdl.mercycorps.org/gsdl/docs/BudgetDevelopmentGuideFR.pdf</t>
  </si>
  <si>
    <t xml:space="preserve">Budgeting for MEL Guidance Note </t>
  </si>
  <si>
    <t>https://mcdl.mercycorps.org/gsdl/docs/MELGuidanceBudgetingForME.pdf</t>
  </si>
  <si>
    <t>Women Wanted: Recruiting Female National Team Members</t>
  </si>
  <si>
    <t>https://mcdl.mercycorps.org/gsdl/docs/WomenWantedRecruitingFemaleNationalTeamMembers.pdf</t>
  </si>
  <si>
    <t>(5.4)</t>
  </si>
  <si>
    <t>People with Possibility</t>
  </si>
  <si>
    <t>https://docs.google.com/document/d/1hzsTgq4CLKp6KvVCObbRF6gP4Wn7HPjTLIFcVsyf1XI/edit</t>
  </si>
  <si>
    <r>
      <rPr>
        <rFont val="Arial"/>
      </rPr>
      <t xml:space="preserve">PM@MC site End of Program Minimum Standards page </t>
    </r>
    <r>
      <rPr>
        <rFont val="Arial"/>
        <color rgb="FFCC0000"/>
      </rPr>
      <t>(URL)</t>
    </r>
  </si>
  <si>
    <t>https://pmmc.mercycorps.org/page/37</t>
  </si>
  <si>
    <t>(6.1); (6.2)</t>
  </si>
  <si>
    <t xml:space="preserve">MC Resource </t>
  </si>
  <si>
    <t xml:space="preserve">URL </t>
  </si>
  <si>
    <t>PaQ Hub Page</t>
  </si>
  <si>
    <t xml:space="preserve">
https://thehub.mercycorps.org/page/8319</t>
  </si>
  <si>
    <t>(2.1)</t>
  </si>
  <si>
    <t>PM@MC website</t>
  </si>
  <si>
    <t>https://pmmc.mercycorps.org/</t>
  </si>
  <si>
    <t>(2.1); (4.4); (5.1); (6.1); (6.2)</t>
  </si>
  <si>
    <t>PM@MC Toolkit</t>
  </si>
  <si>
    <t>https://mcdl.mercycorps.org/gsdl/cgi-bin/library?a=p&amp;p=pmitk</t>
  </si>
  <si>
    <t>(2.1); (4.4)</t>
  </si>
  <si>
    <t>Adaptive PM@MC Workplace Group</t>
  </si>
  <si>
    <t>https://mercycorps.facebook.com/groups/600275713506424/?fref=ts&amp;ref=eyJzaWQiOiIwLjY2NTYyNTYzMTEwODYyNzciLCJxcyI6IkpUVkNKVGRDSlRJeWRXbGtKVEl5SlROQkpUSXlOakF3TWpjMU56RXpOVEEyTkRJMEpUSXlKVEpESlRJeWRIbHdaU1V5TWlVelFTVXlNbWR5YjNWd0pUSXlKVEpESlRJeWRHVjRkQ1V5TWlVelFTVXlNa0ZrWVhCMGFYWmxKVEl3VUUwbE5EQk5ReVV5TWlVM1JDVTFSQSIsImd2IjoiYmVlMDlmOTNmYTczMmNmYTU5YTFjYjZkOWY0NTBkMzg5MjQyNGU0OSIsImVudF9pZHMiOltdLCJic2lkIjoiOTM0NzhiMzgzZTZkNjdjZTNjNWZiNDc4YmZhYzljNDgiLCJwcmVsb2FkZWRfZW50aXR5X2lkcyI6bnVsbCwicHJlbG9hZGVkX2VudGl0eV90eXBlIjpudWxsLCJyZWYiOiJicl90ZiIsImNzaWQiOm51bGwsImhpZ2hfY29uZmlkZW5jZV9hcmd1bWVudCI6bnVsbH0</t>
  </si>
  <si>
    <t>MEL Wikimedia Site</t>
  </si>
  <si>
    <t>https://learn.mercycorps.org/index.php/MEL:Mainpage/en</t>
  </si>
  <si>
    <t>MEL Workplace Group</t>
  </si>
  <si>
    <t>https://mercycorps.facebook.com/groups/1808437746082931/?fref=ts</t>
  </si>
  <si>
    <t>Field Procurement Wikimedia Site</t>
  </si>
  <si>
    <t>https://learn.mercycorps.org/index.php/FP3:Field_Procurement_Wiki/en</t>
  </si>
  <si>
    <t>Procurement Plan Template Wikimedia Page</t>
  </si>
  <si>
    <t>https://learn.mercycorps.org/index.php/FP3:User_Guidance/en</t>
  </si>
  <si>
    <t>Outside Background Document</t>
  </si>
  <si>
    <t>Sphere Handbook, Protection Principle 1</t>
  </si>
  <si>
    <t>http://www.spherehandbook.org/en/protection-principle-1-avoid-exposing-people-to-further-harm-as-a-result-of-your-actions/</t>
  </si>
  <si>
    <t xml:space="preserve">(3.5) </t>
  </si>
  <si>
    <t>Mary Anderson’s seminal book, “Do No Harm: How Aid Can Support Peace – Or War.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</si>
</sst>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</font>
    <font>
      <b/>
      <sz val="11.0"/>
      <color rgb="FFFFFFFF"/>
      <name val="Arial"/>
    </font>
    <font>
      <b/>
      <sz val="14.0"/>
      <color rgb="FFFFFFFF"/>
      <name val="Arial"/>
    </font>
    <font>
      <sz val="11.0"/>
    </font>
    <font>
      <b/>
    </font>
    <font/>
    <font>
      <u/>
      <color rgb="FF0000FF"/>
    </font>
    <font>
      <u/>
      <color rgb="FF0000FF"/>
    </font>
    <font>
      <u/>
      <color rgb="FF0000FF"/>
    </font>
    <font>
      <u/>
      <color rgb="FF0000FF"/>
    </font>
    <font>
      <name val="Arial"/>
    </font>
    <font>
      <color rgb="FFCC0000"/>
      <name val="Arial"/>
    </font>
    <font>
      <u/>
      <color rgb="FF1155CC"/>
      <name val="Arial"/>
    </font>
    <font>
      <u/>
      <color rgb="FF000000"/>
      <name val="Arial"/>
    </font>
    <font>
      <u/>
      <color rgb="FF1155CC"/>
      <name val="Arial"/>
    </font>
    <font>
      <b/>
      <color rgb="FFFFFFFF"/>
      <name val="Arial"/>
    </font>
    <font>
      <u/>
      <color rgb="FF1155CC"/>
      <name val="Arial"/>
    </font>
  </fonts>
  <fills count="6">
    <fill>
      <patternFill patternType="none"/>
    </fill>
    <fill>
      <patternFill patternType="lightGray"/>
    </fill>
    <fill>
      <patternFill patternType="solid">
        <fgColor rgb="FF94979C"/>
        <bgColor rgb="FF94979C"/>
      </patternFill>
    </fill>
    <fill>
      <patternFill patternType="solid">
        <fgColor rgb="FFC8102E"/>
        <bgColor rgb="FFC8102E"/>
      </patternFill>
    </fill>
    <fill>
      <patternFill patternType="solid">
        <fgColor rgb="FF99DFDD"/>
        <bgColor rgb="FF99DFDD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2" fontId="2" numFmtId="0" xfId="0" applyAlignment="1" applyFont="1">
      <alignment horizontal="left" readingOrder="0" vertical="center"/>
    </xf>
    <xf borderId="0" fillId="0" fontId="1" numFmtId="0" xfId="0" applyAlignment="1" applyFont="1">
      <alignment horizontal="center" vertical="bottom"/>
    </xf>
    <xf borderId="0" fillId="0" fontId="3" numFmtId="0" xfId="0" applyAlignment="1" applyFont="1">
      <alignment horizontal="center"/>
    </xf>
    <xf borderId="0" fillId="3" fontId="1" numFmtId="0" xfId="0" applyAlignment="1" applyFill="1" applyFont="1">
      <alignment horizontal="center" vertical="bottom"/>
    </xf>
    <xf borderId="1" fillId="4" fontId="4" numFmtId="0" xfId="0" applyAlignment="1" applyBorder="1" applyFill="1" applyFont="1">
      <alignment horizontal="left" readingOrder="0" vertical="top"/>
    </xf>
    <xf borderId="2" fillId="4" fontId="5" numFmtId="0" xfId="0" applyAlignment="1" applyBorder="1" applyFont="1">
      <alignment readingOrder="0" vertical="top"/>
    </xf>
    <xf borderId="2" fillId="4" fontId="5" numFmtId="0" xfId="0" applyAlignment="1" applyBorder="1" applyFont="1">
      <alignment horizontal="left" shrinkToFit="0" vertical="top" wrapText="1"/>
    </xf>
    <xf borderId="1" fillId="0" fontId="5" numFmtId="0" xfId="0" applyAlignment="1" applyBorder="1" applyFont="1">
      <alignment horizontal="left" readingOrder="0" vertical="top"/>
    </xf>
    <xf borderId="2" fillId="0" fontId="6" numFmtId="0" xfId="0" applyAlignment="1" applyBorder="1" applyFont="1">
      <alignment readingOrder="0" vertical="top"/>
    </xf>
    <xf borderId="2" fillId="0" fontId="5" numFmtId="0" xfId="0" applyAlignment="1" applyBorder="1" applyFont="1">
      <alignment horizontal="left" readingOrder="0" shrinkToFit="0" vertical="top" wrapText="1"/>
    </xf>
    <xf borderId="2" fillId="0" fontId="5" numFmtId="0" xfId="0" applyAlignment="1" applyBorder="1" applyFont="1">
      <alignment horizontal="left" shrinkToFit="0" vertical="top" wrapText="1"/>
    </xf>
    <xf borderId="2" fillId="0" fontId="5" numFmtId="0" xfId="0" applyAlignment="1" applyBorder="1" applyFont="1">
      <alignment readingOrder="0" vertical="top"/>
    </xf>
    <xf borderId="1" fillId="0" fontId="5" numFmtId="0" xfId="0" applyAlignment="1" applyBorder="1" applyFont="1">
      <alignment horizontal="center" readingOrder="0" vertical="top"/>
    </xf>
    <xf borderId="2" fillId="0" fontId="7" numFmtId="0" xfId="0" applyAlignment="1" applyBorder="1" applyFont="1">
      <alignment horizontal="left" readingOrder="0" shrinkToFit="0" vertical="top" wrapText="1"/>
    </xf>
    <xf borderId="3" fillId="0" fontId="5" numFmtId="0" xfId="0" applyAlignment="1" applyBorder="1" applyFont="1">
      <alignment horizontal="center" readingOrder="0" vertical="top"/>
    </xf>
    <xf borderId="4" fillId="0" fontId="8" numFmtId="0" xfId="0" applyAlignment="1" applyBorder="1" applyFont="1">
      <alignment readingOrder="0" vertical="top"/>
    </xf>
    <xf borderId="4" fillId="0" fontId="5" numFmtId="0" xfId="0" applyAlignment="1" applyBorder="1" applyFont="1">
      <alignment horizontal="left" readingOrder="0" shrinkToFit="0" vertical="top" wrapText="1"/>
    </xf>
    <xf borderId="4" fillId="0" fontId="5" numFmtId="0" xfId="0" applyAlignment="1" applyBorder="1" applyFont="1">
      <alignment horizontal="left" shrinkToFit="0" vertical="top" wrapText="1"/>
    </xf>
    <xf borderId="4" fillId="0" fontId="5" numFmtId="0" xfId="0" applyAlignment="1" applyBorder="1" applyFont="1">
      <alignment readingOrder="0" vertical="top"/>
    </xf>
    <xf borderId="0" fillId="0" fontId="5" numFmtId="0" xfId="0" applyAlignment="1" applyFont="1">
      <alignment readingOrder="0"/>
    </xf>
    <xf borderId="5" fillId="0" fontId="5" numFmtId="0" xfId="0" applyBorder="1" applyFont="1"/>
    <xf borderId="2" fillId="0" fontId="5" numFmtId="0" xfId="0" applyBorder="1" applyFont="1"/>
    <xf borderId="2" fillId="4" fontId="5" numFmtId="0" xfId="0" applyAlignment="1" applyBorder="1" applyFont="1">
      <alignment horizontal="left" readingOrder="0" shrinkToFit="0" vertical="top" wrapText="1"/>
    </xf>
    <xf borderId="6" fillId="4" fontId="4" numFmtId="0" xfId="0" applyAlignment="1" applyBorder="1" applyFont="1">
      <alignment readingOrder="0"/>
    </xf>
    <xf borderId="7" fillId="0" fontId="5" numFmtId="0" xfId="0" applyBorder="1" applyFont="1"/>
    <xf borderId="1" fillId="4" fontId="5" numFmtId="0" xfId="0" applyAlignment="1" applyBorder="1" applyFont="1">
      <alignment horizontal="left" shrinkToFit="0" wrapText="1"/>
    </xf>
    <xf borderId="1" fillId="4" fontId="5" numFmtId="0" xfId="0" applyBorder="1" applyFont="1"/>
    <xf borderId="1" fillId="0" fontId="5" numFmtId="0" xfId="0" applyBorder="1" applyFont="1"/>
    <xf borderId="1" fillId="0" fontId="5" numFmtId="0" xfId="0" applyAlignment="1" applyBorder="1" applyFont="1">
      <alignment readingOrder="0"/>
    </xf>
    <xf borderId="1" fillId="0" fontId="5" numFmtId="0" xfId="0" applyAlignment="1" applyBorder="1" applyFont="1">
      <alignment horizontal="left" readingOrder="0" shrinkToFit="0" wrapText="1"/>
    </xf>
    <xf borderId="1" fillId="0" fontId="5" numFmtId="0" xfId="0" applyAlignment="1" applyBorder="1" applyFont="1">
      <alignment horizontal="left" shrinkToFit="0" wrapText="1"/>
    </xf>
    <xf borderId="1" fillId="0" fontId="9" numFmtId="0" xfId="0" applyAlignment="1" applyBorder="1" applyFont="1">
      <alignment horizontal="left" readingOrder="0" shrinkToFit="0" wrapText="1"/>
    </xf>
    <xf borderId="0" fillId="0" fontId="5" numFmtId="0" xfId="0" applyAlignment="1" applyFont="1">
      <alignment horizontal="left" shrinkToFit="0" wrapText="1"/>
    </xf>
    <xf borderId="0" fillId="3" fontId="1" numFmtId="0" xfId="0" applyAlignment="1" applyFont="1">
      <alignment horizontal="center" readingOrder="0" vertical="bottom"/>
    </xf>
    <xf borderId="0" fillId="0" fontId="10" numFmtId="0" xfId="0" applyAlignment="1" applyFont="1">
      <alignment vertical="bottom"/>
    </xf>
    <xf borderId="0" fillId="0" fontId="11" numFmtId="0" xfId="0" applyAlignment="1" applyFont="1">
      <alignment shrinkToFit="0" vertical="bottom" wrapText="0"/>
    </xf>
    <xf borderId="0" fillId="0" fontId="12" numFmtId="0" xfId="0" applyAlignment="1" applyFont="1">
      <alignment shrinkToFit="0" vertical="bottom" wrapText="0"/>
    </xf>
    <xf borderId="0" fillId="0" fontId="10" numFmtId="49" xfId="0" applyAlignment="1" applyFont="1" applyNumberFormat="1">
      <alignment shrinkToFit="0" vertical="bottom" wrapText="1"/>
    </xf>
    <xf borderId="0" fillId="0" fontId="10" numFmtId="0" xfId="0" applyAlignment="1" applyFont="1">
      <alignment shrinkToFit="0" vertical="bottom" wrapText="1"/>
    </xf>
    <xf borderId="0" fillId="0" fontId="10" numFmtId="49" xfId="0" applyAlignment="1" applyFont="1" applyNumberFormat="1">
      <alignment vertical="bottom"/>
    </xf>
    <xf borderId="0" fillId="5" fontId="13" numFmtId="0" xfId="0" applyAlignment="1" applyFill="1" applyFont="1">
      <alignment shrinkToFit="0" vertical="bottom" wrapText="0"/>
    </xf>
    <xf borderId="0" fillId="5" fontId="10" numFmtId="0" xfId="0" applyAlignment="1" applyFont="1">
      <alignment vertical="bottom"/>
    </xf>
    <xf borderId="0" fillId="0" fontId="14" numFmtId="0" xfId="0" applyAlignment="1" applyFont="1">
      <alignment vertical="bottom"/>
    </xf>
    <xf borderId="0" fillId="0" fontId="11" numFmtId="0" xfId="0" applyAlignment="1" applyFont="1">
      <alignment vertical="bottom"/>
    </xf>
    <xf borderId="0" fillId="0" fontId="10" numFmtId="0" xfId="0" applyAlignment="1" applyFont="1">
      <alignment readingOrder="0" shrinkToFit="0" vertical="bottom" wrapText="1"/>
    </xf>
    <xf borderId="0" fillId="3" fontId="15" numFmtId="0" xfId="0" applyAlignment="1" applyFont="1">
      <alignment readingOrder="0" vertical="bottom"/>
    </xf>
    <xf borderId="0" fillId="0" fontId="10" numFmtId="0" xfId="0" applyAlignment="1" applyFont="1">
      <alignment shrinkToFit="0" vertical="bottom" wrapText="0"/>
    </xf>
    <xf borderId="0" fillId="0" fontId="10" numFmtId="0" xfId="0" applyAlignment="1" applyFont="1">
      <alignment readingOrder="0" shrinkToFit="0" vertical="bottom" wrapText="1"/>
    </xf>
    <xf borderId="0" fillId="0" fontId="16" numFmtId="0" xfId="0" applyAlignment="1" applyFont="1">
      <alignment readingOrder="0" shrinkToFit="0" vertical="bottom" wrapText="0"/>
    </xf>
    <xf borderId="0" fillId="0" fontId="10" numFmtId="49" xfId="0" applyAlignment="1" applyFont="1" applyNumberFormat="1">
      <alignment readingOrder="0" vertical="bottom"/>
    </xf>
    <xf borderId="0" fillId="3" fontId="15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mcdl.mercycorps.org/gsdl/docs/GenderAnalysisFrameworkENVISIONWBG.docx" TargetMode="External"/><Relationship Id="rId42" Type="http://schemas.openxmlformats.org/officeDocument/2006/relationships/hyperlink" Target="https://mcdl.mercycorps.org/gsdl/docs/BRIGEGenderAssessmentNigerLEAPfr.pdf" TargetMode="External"/><Relationship Id="rId41" Type="http://schemas.openxmlformats.org/officeDocument/2006/relationships/hyperlink" Target="https://mcdl.mercycorps.org/gsdl/docs/GenderAssessmentIntegrationPlanMOREEthiopia.pdf" TargetMode="External"/><Relationship Id="rId44" Type="http://schemas.openxmlformats.org/officeDocument/2006/relationships/hyperlink" Target="https://mcdl.mercycorps.org/gsdl/docs/WhoKnowstoKnowingWhoSADDfr.pdf" TargetMode="External"/><Relationship Id="rId43" Type="http://schemas.openxmlformats.org/officeDocument/2006/relationships/hyperlink" Target="https://mcdl.mercycorps.org/gsdl/docs/WhoKnowstoKnowingWhoSADD.pdf" TargetMode="External"/><Relationship Id="rId46" Type="http://schemas.openxmlformats.org/officeDocument/2006/relationships/hyperlink" Target="https://mcdl.mercycorps.org/gsdl/cgi-bin/library?a=p&amp;p=ptk" TargetMode="External"/><Relationship Id="rId45" Type="http://schemas.openxmlformats.org/officeDocument/2006/relationships/hyperlink" Target="https://mcdl.mercycorps.org/gsdl/docs/WhoKnowstoKnowingWhoSADDsp.pdf" TargetMode="External"/><Relationship Id="rId1" Type="http://schemas.openxmlformats.org/officeDocument/2006/relationships/hyperlink" Target="https://mcdl.mercycorps.org/gsdl/docs/V4CStudyEvolution.pdf" TargetMode="External"/><Relationship Id="rId2" Type="http://schemas.openxmlformats.org/officeDocument/2006/relationships/hyperlink" Target="https://mcdl.mercycorps.org/gsdl/docs/ProgramManagementManualPMM.pdf" TargetMode="External"/><Relationship Id="rId3" Type="http://schemas.openxmlformats.org/officeDocument/2006/relationships/hyperlink" Target="https://mcdl.mercycorps.org/gsdl/docs/ProgramManagementManualPMMArabic.pdf" TargetMode="External"/><Relationship Id="rId4" Type="http://schemas.openxmlformats.org/officeDocument/2006/relationships/hyperlink" Target="https://mcdl.mercycorps.org/gsdl/docs/ProgramManagementManualPMMMandarin.pdf" TargetMode="External"/><Relationship Id="rId9" Type="http://schemas.openxmlformats.org/officeDocument/2006/relationships/hyperlink" Target="https://mcdl.mercycorps.org/gsdl/docs/ProgramManagementManualPMMSpanish.pdf" TargetMode="External"/><Relationship Id="rId48" Type="http://schemas.openxmlformats.org/officeDocument/2006/relationships/hyperlink" Target="https://mcdl.mercycorps.org/gsdl/cgi-bin/library?a=p&amp;p=dme" TargetMode="External"/><Relationship Id="rId47" Type="http://schemas.openxmlformats.org/officeDocument/2006/relationships/hyperlink" Target="https://mcdl.mercycorps.org/gsdl/cgi-bin/library?a=p&amp;p=gender" TargetMode="External"/><Relationship Id="rId49" Type="http://schemas.openxmlformats.org/officeDocument/2006/relationships/hyperlink" Target="https://mcdl.mercycorps.org/gsdl/docs/FP3PoliciesProcedures.pdf" TargetMode="External"/><Relationship Id="rId5" Type="http://schemas.openxmlformats.org/officeDocument/2006/relationships/hyperlink" Target="https://mcdl.mercycorps.org/gsdl/docs/ProgramManagementManualPMMDari.pdf" TargetMode="External"/><Relationship Id="rId6" Type="http://schemas.openxmlformats.org/officeDocument/2006/relationships/hyperlink" Target="https://mcdl.mercycorps.org/gsdl/docs/ProgramManagementManualPMMFrench.pdf" TargetMode="External"/><Relationship Id="rId7" Type="http://schemas.openxmlformats.org/officeDocument/2006/relationships/hyperlink" Target="https://mcdl.mercycorps.org/gsdl/docs/ProgramManagementManualPMMPashto.pdf" TargetMode="External"/><Relationship Id="rId8" Type="http://schemas.openxmlformats.org/officeDocument/2006/relationships/hyperlink" Target="https://mcdl.mercycorps.org/gsdl/docs/ProgramManagementManualPMMRus.pdf" TargetMode="External"/><Relationship Id="rId31" Type="http://schemas.openxmlformats.org/officeDocument/2006/relationships/hyperlink" Target="https://mcdl.mercycorps.org/gsdl/docs/ProgramManagementManualPMMchp8Gender.pdf" TargetMode="External"/><Relationship Id="rId30" Type="http://schemas.openxmlformats.org/officeDocument/2006/relationships/hyperlink" Target="https://drive.google.com/open?id=1NxsvpGRKTp3FACnAC9vhmgqPuKKF_q7FUwqgQo872Wc" TargetMode="External"/><Relationship Id="rId33" Type="http://schemas.openxmlformats.org/officeDocument/2006/relationships/hyperlink" Target="https://mcdl.mercycorps.org/gsdl/docs/ProgramManagementManualPMMchp8GenderFR.pdf" TargetMode="External"/><Relationship Id="rId32" Type="http://schemas.openxmlformats.org/officeDocument/2006/relationships/hyperlink" Target="https://mcdl.mercycorps.org/gsdl/docs/ProgramManagementManualPMMchp8GenderArabic.pdf" TargetMode="External"/><Relationship Id="rId35" Type="http://schemas.openxmlformats.org/officeDocument/2006/relationships/hyperlink" Target="https://mcdl.mercycorps.org/gsdl/docs/ProgramManagementManualPMMchp8GenderSP.pdf" TargetMode="External"/><Relationship Id="rId34" Type="http://schemas.openxmlformats.org/officeDocument/2006/relationships/hyperlink" Target="https://mcdl.mercycorps.org/gsdl/docs/ProgramManagementManualPMMchp8GenderRU.pdf" TargetMode="External"/><Relationship Id="rId37" Type="http://schemas.openxmlformats.org/officeDocument/2006/relationships/hyperlink" Target="https://mcdl.mercycorps.org/gsdl/docs/ApplyingGenderAnalysisFindings.pdf" TargetMode="External"/><Relationship Id="rId36" Type="http://schemas.openxmlformats.org/officeDocument/2006/relationships/hyperlink" Target="https://mcdl.mercycorps.org/gsdl/docs/ConductingGenderAssessmentsStepbyStep.pdf" TargetMode="External"/><Relationship Id="rId39" Type="http://schemas.openxmlformats.org/officeDocument/2006/relationships/hyperlink" Target="https://mcdl.mercycorps.org/gsdl/docs/GuidelinesEmergencySectorGenderAssessmentsUN.docx" TargetMode="External"/><Relationship Id="rId38" Type="http://schemas.openxmlformats.org/officeDocument/2006/relationships/hyperlink" Target="https://drive.google.com/file/d/1jxLUAGASd_RnwA2RtRaIiyNqG03fJKA7/view?pli=1" TargetMode="External"/><Relationship Id="rId62" Type="http://schemas.openxmlformats.org/officeDocument/2006/relationships/hyperlink" Target="https://mcdl.mercycorps.org/gsdl/cgi-bin/library?a=p&amp;p=pmitk" TargetMode="External"/><Relationship Id="rId61" Type="http://schemas.openxmlformats.org/officeDocument/2006/relationships/hyperlink" Target="https://pmmc.mercycorps.org/" TargetMode="External"/><Relationship Id="rId20" Type="http://schemas.openxmlformats.org/officeDocument/2006/relationships/hyperlink" Target="https://mcdl.mercycorps.org/gsdl/docs/MercyCorpsGenderPolicy.pdf" TargetMode="External"/><Relationship Id="rId64" Type="http://schemas.openxmlformats.org/officeDocument/2006/relationships/hyperlink" Target="https://learn.mercycorps.org/index.php/MEL:Mainpage/en" TargetMode="External"/><Relationship Id="rId63" Type="http://schemas.openxmlformats.org/officeDocument/2006/relationships/hyperlink" Target="https://mercycorps.facebook.com/groups/600275713506424/?fref=ts&amp;ref=eyJzaWQiOiIwLjY2NTYyNTYzMTEwODYyNzciLCJxcyI6IkpUVkNKVGRDSlRJeWRXbGtKVEl5SlROQkpUSXlOakF3TWpjMU56RXpOVEEyTkRJMEpUSXlKVEpESlRJeWRIbHdaU1V5TWlVelFTVXlNbWR5YjNWd0pUSXlKVEpESlRJeWRHVjRkQ1V5TWlVelFTVXlNa0ZrWVhCMGFYWmxKVEl3VUUwbE5EQk5ReVV5TWlVM1JDVTFSQSIsImd2IjoiYmVlMDlmOTNmYTczMmNmYTU5YTFjYjZkOWY0NTBkMzg5MjQyNGU0OSIsImVudF9pZHMiOltdLCJic2lkIjoiOTM0NzhiMzgzZTZkNjdjZTNjNWZiNDc4YmZhYzljNDgiLCJwcmVsb2FkZWRfZW50aXR5X2lkcyI6bnVsbCwicHJlbG9hZGVkX2VudGl0eV90eXBlIjpudWxsLCJyZWYiOiJicl90ZiIsImNzaWQiOm51bGwsImhpZ2hfY29uZmlkZW5jZV9hcmd1bWVudCI6bnVsbH0" TargetMode="External"/><Relationship Id="rId22" Type="http://schemas.openxmlformats.org/officeDocument/2006/relationships/hyperlink" Target="https://mcdl.mercycorps.org/gsdl/docs/MercyCorpsGenderPolicyFrench.pdf" TargetMode="External"/><Relationship Id="rId66" Type="http://schemas.openxmlformats.org/officeDocument/2006/relationships/hyperlink" Target="https://learn.mercycorps.org/index.php/FP3:Field_Procurement_Wiki/en" TargetMode="External"/><Relationship Id="rId21" Type="http://schemas.openxmlformats.org/officeDocument/2006/relationships/hyperlink" Target="https://mcdl.mercycorps.org/gsdl/docs/MercyCorpsGenderPolicyArabic.pdf" TargetMode="External"/><Relationship Id="rId65" Type="http://schemas.openxmlformats.org/officeDocument/2006/relationships/hyperlink" Target="https://mercycorps.facebook.com/groups/1808437746082931/?fref=ts" TargetMode="External"/><Relationship Id="rId24" Type="http://schemas.openxmlformats.org/officeDocument/2006/relationships/hyperlink" Target="https://mcdl.mercycorps.org/gsdl/docs/GenderProcedures.pdf" TargetMode="External"/><Relationship Id="rId68" Type="http://schemas.openxmlformats.org/officeDocument/2006/relationships/hyperlink" Target="http://www.spherehandbook.org/en/protection-principle-1-avoid-exposing-people-to-further-harm-as-a-result-of-your-actions/" TargetMode="External"/><Relationship Id="rId23" Type="http://schemas.openxmlformats.org/officeDocument/2006/relationships/hyperlink" Target="https://mcdl.mercycorps.org/gsdl/docs/MercyCorpsGenderPolicyRU.pdf" TargetMode="External"/><Relationship Id="rId67" Type="http://schemas.openxmlformats.org/officeDocument/2006/relationships/hyperlink" Target="https://learn.mercycorps.org/index.php/FP3:User_Guidance/en" TargetMode="External"/><Relationship Id="rId60" Type="http://schemas.openxmlformats.org/officeDocument/2006/relationships/hyperlink" Target="https://thehub.mercycorps.org/page/8319" TargetMode="External"/><Relationship Id="rId26" Type="http://schemas.openxmlformats.org/officeDocument/2006/relationships/hyperlink" Target="https://mcdl.mercycorps.org/gsdl/docs/GenderProceduresFrench.pdf" TargetMode="External"/><Relationship Id="rId25" Type="http://schemas.openxmlformats.org/officeDocument/2006/relationships/hyperlink" Target="https://mcdl.mercycorps.org/gsdl/docs/GenderProceduresArabic.pdf" TargetMode="External"/><Relationship Id="rId69" Type="http://schemas.openxmlformats.org/officeDocument/2006/relationships/drawing" Target="../drawings/drawing2.xml"/><Relationship Id="rId28" Type="http://schemas.openxmlformats.org/officeDocument/2006/relationships/hyperlink" Target="https://drive.google.com/open?id=1zYiAborLAiK9yDfuk_FDkkK-MLMO3Xf0r5A54HGA528" TargetMode="External"/><Relationship Id="rId27" Type="http://schemas.openxmlformats.org/officeDocument/2006/relationships/hyperlink" Target="https://mcdl.mercycorps.org/gsdl/docs/GenderProceduresRussian.pdf" TargetMode="External"/><Relationship Id="rId29" Type="http://schemas.openxmlformats.org/officeDocument/2006/relationships/hyperlink" Target="https://drive.google.com/open?id=1LE6bm9L0kOk72sd3cJ8F7Y1W51m4jyEh4-FL0CvyEIs" TargetMode="External"/><Relationship Id="rId51" Type="http://schemas.openxmlformats.org/officeDocument/2006/relationships/hyperlink" Target="https://mcdl.mercycorps.org/gsdl/docs/FP3PoliciesProceduresSpanish.pdf" TargetMode="External"/><Relationship Id="rId50" Type="http://schemas.openxmlformats.org/officeDocument/2006/relationships/hyperlink" Target="https://mcdl.mercycorps.org/gsdl/docs/FP3PoliciesProceduresFrench.pdf" TargetMode="External"/><Relationship Id="rId53" Type="http://schemas.openxmlformats.org/officeDocument/2006/relationships/hyperlink" Target="https://mcdl.mercycorps.org/gsdl/docs/Field%20Security%20Manual%20section%201-6.pdf" TargetMode="External"/><Relationship Id="rId52" Type="http://schemas.openxmlformats.org/officeDocument/2006/relationships/hyperlink" Target="https://pmmc.mercycorps.org/page/27" TargetMode="External"/><Relationship Id="rId11" Type="http://schemas.openxmlformats.org/officeDocument/2006/relationships/hyperlink" Target="https://mcdl.mercycorps.org/gsdl/docs/GuidetoPMDProPM4NGOsArabic.pdf" TargetMode="External"/><Relationship Id="rId55" Type="http://schemas.openxmlformats.org/officeDocument/2006/relationships/hyperlink" Target="https://mcdl.mercycorps.org/gsdl/docs/BudgetDevelopmentGuideFR.pdf" TargetMode="External"/><Relationship Id="rId10" Type="http://schemas.openxmlformats.org/officeDocument/2006/relationships/hyperlink" Target="https://mcdl.mercycorps.org/gsdl/docs/GuidetoPMDProPM4NGOs.pdf" TargetMode="External"/><Relationship Id="rId54" Type="http://schemas.openxmlformats.org/officeDocument/2006/relationships/hyperlink" Target="https://mcdl.mercycorps.org/gsdl/docs/BudgetDevelopmentGuide.pdf" TargetMode="External"/><Relationship Id="rId13" Type="http://schemas.openxmlformats.org/officeDocument/2006/relationships/hyperlink" Target="https://mcdl.mercycorps.org/gsdl/docs/GuidetoPMDProPM4NGOsFrench.pdf" TargetMode="External"/><Relationship Id="rId57" Type="http://schemas.openxmlformats.org/officeDocument/2006/relationships/hyperlink" Target="https://mcdl.mercycorps.org/gsdl/docs/WomenWantedRecruitingFemaleNationalTeamMembers.pdf" TargetMode="External"/><Relationship Id="rId12" Type="http://schemas.openxmlformats.org/officeDocument/2006/relationships/hyperlink" Target="https://mcdl.mercycorps.org/gsdl/docs/GuidetoPMDProPM4NGOsDari.pdf" TargetMode="External"/><Relationship Id="rId56" Type="http://schemas.openxmlformats.org/officeDocument/2006/relationships/hyperlink" Target="https://mcdl.mercycorps.org/gsdl/docs/MELGuidanceBudgetingForME.pdf" TargetMode="External"/><Relationship Id="rId15" Type="http://schemas.openxmlformats.org/officeDocument/2006/relationships/hyperlink" Target="https://mcdl.mercycorps.org/gsdl/docs/GuidetoPMDProPM4NGOsRussian.pdf" TargetMode="External"/><Relationship Id="rId59" Type="http://schemas.openxmlformats.org/officeDocument/2006/relationships/hyperlink" Target="https://pmmc.mercycorps.org/page/37" TargetMode="External"/><Relationship Id="rId14" Type="http://schemas.openxmlformats.org/officeDocument/2006/relationships/hyperlink" Target="https://mcdl.mercycorps.org/gsdl/docs/GuidetoPMDProPM4NGOsPort.pdf" TargetMode="External"/><Relationship Id="rId58" Type="http://schemas.openxmlformats.org/officeDocument/2006/relationships/hyperlink" Target="https://docs.google.com/document/d/1hzsTgq4CLKp6KvVCObbRF6gP4Wn7HPjTLIFcVsyf1XI/edit" TargetMode="External"/><Relationship Id="rId17" Type="http://schemas.openxmlformats.org/officeDocument/2006/relationships/hyperlink" Target="https://mcdl.mercycorps.org/gsdl/docs/GenderIntegrationAlphaIndicatorMeasurementGD.pdf" TargetMode="External"/><Relationship Id="rId16" Type="http://schemas.openxmlformats.org/officeDocument/2006/relationships/hyperlink" Target="https://mcdl.mercycorps.org/gsdl/docs/GuidetoPMDProPM4NGOsSpanish.pdf" TargetMode="External"/><Relationship Id="rId19" Type="http://schemas.openxmlformats.org/officeDocument/2006/relationships/hyperlink" Target="https://mcdl.mercycorps.org/gsdl/docs/MCGenderAnalysisFrameworkRU.docx" TargetMode="External"/><Relationship Id="rId18" Type="http://schemas.openxmlformats.org/officeDocument/2006/relationships/hyperlink" Target="https://mcdl.mercycorps.org/gsdl/docs/MCGenderAnalysisFramework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15.57"/>
    <col customWidth="1" min="2" max="2" width="35.29"/>
    <col customWidth="1" min="3" max="3" width="53.71"/>
    <col customWidth="1" min="4" max="4" width="12.43"/>
    <col customWidth="1" min="5" max="5" width="11.86"/>
    <col customWidth="1" min="6" max="6" width="19.43"/>
    <col customWidth="1" min="7" max="7" width="33.71"/>
  </cols>
  <sheetData>
    <row r="1" ht="33.75" customHeight="1">
      <c r="A1" s="1"/>
      <c r="B1" s="1"/>
      <c r="C1" s="2" t="s">
        <v>0</v>
      </c>
      <c r="D1" s="1"/>
      <c r="E1" s="1"/>
      <c r="F1" s="1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6" t="s">
        <v>7</v>
      </c>
      <c r="B3" s="7"/>
      <c r="C3" s="8"/>
      <c r="D3" s="8"/>
      <c r="E3" s="7"/>
      <c r="F3" s="8"/>
    </row>
    <row r="4">
      <c r="A4" s="9"/>
      <c r="B4" s="10" t="str">
        <f>HYPERLINK("https://drive.google.com/drive/folders/1zWgY_bYazolFkmjuP4niio4NFB1clT_o?usp=sharing","Facilitation Skills Guide")</f>
        <v>Facilitation Skills Guide</v>
      </c>
      <c r="C4" s="11" t="s">
        <v>8</v>
      </c>
      <c r="D4" s="12"/>
      <c r="E4" s="13"/>
      <c r="F4" s="12"/>
    </row>
    <row r="5">
      <c r="A5" s="9"/>
      <c r="B5" s="10" t="str">
        <f>HYPERLINK("https://drive.google.com/drive/folders/1zWgY_bYazolFkmjuP4niio4NFB1clT_o?usp=sharing","How to Use PM@MC Curriculum")</f>
        <v>How to Use PM@MC Curriculum</v>
      </c>
      <c r="C5" s="11" t="s">
        <v>9</v>
      </c>
      <c r="D5" s="12"/>
      <c r="E5" s="13"/>
      <c r="F5" s="12"/>
    </row>
    <row r="6">
      <c r="A6" s="9"/>
      <c r="B6" s="10" t="str">
        <f>HYPERLINK("https://drive.google.com/drive/folders/1zWgY_bYazolFkmjuP4niio4NFB1clT_o?usp=sharing","PM@MC Workshop Checklist")</f>
        <v>PM@MC Workshop Checklist</v>
      </c>
      <c r="C6" s="11" t="s">
        <v>10</v>
      </c>
      <c r="D6" s="12"/>
      <c r="E6" s="13"/>
      <c r="F6" s="12"/>
    </row>
    <row r="7">
      <c r="A7" s="9"/>
      <c r="B7" s="10" t="str">
        <f>HYPERLINK("https://mcdl.mercycorps.org/gsdl/docs/HowToRequestPMMCTraining.pdf","How to Request a PM@MC Training")</f>
        <v>How to Request a PM@MC Training</v>
      </c>
      <c r="C7" s="11" t="s">
        <v>11</v>
      </c>
      <c r="D7" s="12"/>
      <c r="E7" s="13"/>
      <c r="F7" s="12"/>
    </row>
    <row r="8">
      <c r="A8" s="9"/>
      <c r="B8" s="10" t="str">
        <f>HYPERLINK("https://drive.google.com/drive/folders/1zWgY_bYazolFkmjuP4niio4NFB1clT_o?usp=sharing","Sample Agenda")</f>
        <v>Sample Agenda</v>
      </c>
      <c r="C8" s="11" t="s">
        <v>12</v>
      </c>
      <c r="D8" s="12"/>
      <c r="E8" s="13"/>
      <c r="F8" s="12"/>
    </row>
    <row r="9">
      <c r="A9" s="9"/>
      <c r="B9" s="10" t="str">
        <f>HYPERLINK("https://drive.google.com/drive/folders/1zWgY_bYazolFkmjuP4niio4NFB1clT_o?usp=sharing","Sample Participant Invite")</f>
        <v>Sample Participant Invite</v>
      </c>
      <c r="C9" s="11" t="s">
        <v>13</v>
      </c>
      <c r="D9" s="12"/>
      <c r="E9" s="13"/>
      <c r="F9" s="12"/>
    </row>
    <row r="10">
      <c r="A10" s="9"/>
      <c r="B10" s="10" t="str">
        <f>HYPERLINK("https://drive.google.com/drive/u/0/folders/1LZtxAa7bZNRFZp-xWI5M2TjFH8Jlp2YW","Survey Instructions")</f>
        <v>Survey Instructions</v>
      </c>
      <c r="C10" s="11" t="s">
        <v>14</v>
      </c>
      <c r="D10" s="12"/>
      <c r="E10" s="13"/>
      <c r="F10" s="12"/>
    </row>
    <row r="11">
      <c r="A11" s="6" t="s">
        <v>15</v>
      </c>
      <c r="B11" s="7"/>
      <c r="C11" s="8"/>
      <c r="D11" s="8"/>
      <c r="E11" s="7"/>
      <c r="F11" s="8"/>
    </row>
    <row r="12">
      <c r="A12" s="14">
        <v>1.1</v>
      </c>
      <c r="B12" s="10" t="str">
        <f>HYPERLINK("https://drive.google.com/open?id=13ME-h0lJzsSoCEDC-OXbxGzx76nsc9Tx","Start Your Workshop")</f>
        <v>Start Your Workshop</v>
      </c>
      <c r="C12" s="11" t="s">
        <v>16</v>
      </c>
      <c r="D12" s="12"/>
      <c r="E12" s="13">
        <v>45.0</v>
      </c>
      <c r="F12" s="12"/>
    </row>
    <row r="13">
      <c r="A13" s="6" t="s">
        <v>17</v>
      </c>
      <c r="B13" s="7"/>
      <c r="C13" s="8"/>
      <c r="D13" s="8"/>
      <c r="E13" s="7"/>
      <c r="F13" s="8"/>
    </row>
    <row r="14">
      <c r="A14" s="14">
        <v>2.1</v>
      </c>
      <c r="B14" s="10" t="str">
        <f>HYPERLINK("https://drive.google.com/open?id=1wjN0rHCjphLDYRLHeo8ZW1iDjw_59CoS","Program Performance &amp; Quality Timeline ")</f>
        <v>Program Performance &amp; Quality Timeline </v>
      </c>
      <c r="C14" s="11" t="s">
        <v>18</v>
      </c>
      <c r="D14" s="12"/>
      <c r="E14" s="13">
        <v>45.0</v>
      </c>
      <c r="F14" s="15" t="str">
        <f>HYPERLINK("https://thehub.mercycorps.org/page/8319","PaQ Hub page")</f>
        <v>PaQ Hub page</v>
      </c>
    </row>
    <row r="15">
      <c r="A15" s="14">
        <v>2.2</v>
      </c>
      <c r="B15" s="10" t="str">
        <f>HYPERLINK("https://drive.google.com/open?id=1wl0rMiJ4nQqkwGIeKhbl-ueCS77J82VR","Project, Program and Portfolio")</f>
        <v>Project, Program and Portfolio</v>
      </c>
      <c r="C15" s="11" t="s">
        <v>19</v>
      </c>
      <c r="D15" s="12"/>
      <c r="E15" s="13">
        <v>45.0</v>
      </c>
      <c r="F15" s="15" t="str">
        <f>HYPERLINK("https://pmmc.mercycorps.org/","PM@MC site")</f>
        <v>PM@MC site</v>
      </c>
    </row>
    <row r="16">
      <c r="A16" s="14">
        <v>2.3</v>
      </c>
      <c r="B16" s="10" t="str">
        <f>HYPERLINK("https://drive.google.com/open?id=1wlZP7mQnv470R8gSjZ4Q4GyKhdQVZNxT","Program Lifecycle")</f>
        <v>Program Lifecycle</v>
      </c>
      <c r="C16" s="11" t="s">
        <v>20</v>
      </c>
      <c r="D16" s="12"/>
      <c r="E16" s="13">
        <v>60.0</v>
      </c>
      <c r="F16" s="12"/>
    </row>
    <row r="17">
      <c r="A17" s="16">
        <v>2.4</v>
      </c>
      <c r="B17" s="17" t="str">
        <f>HYPERLINK("https://drive.google.com/open?id=1wyhO7JLIGnfmpP6BxBOJlFrtjRveSH0g","Minimum Standards")</f>
        <v>Minimum Standards</v>
      </c>
      <c r="C17" s="18" t="s">
        <v>21</v>
      </c>
      <c r="D17" s="19"/>
      <c r="E17" s="20">
        <v>60.0</v>
      </c>
      <c r="F17" s="15" t="str">
        <f>HYPERLINK("https://mcdl.mercycorps.org/gsdl/cgi-bin/library?a=q&amp;r=1&amp;hs=1&amp;c=progdev&amp;h=dtt&amp;t=0&amp;q=pmm+tool+minimum+standards+checklist","MS Checklist ")</f>
        <v>MS Checklist </v>
      </c>
      <c r="G17" s="21"/>
    </row>
    <row r="18">
      <c r="A18" s="22"/>
      <c r="B18" s="23"/>
      <c r="C18" s="23"/>
      <c r="D18" s="23"/>
      <c r="E18" s="23"/>
      <c r="F18" s="15" t="str">
        <f>HYPERLINK("https://mcdl.mercycorps.org/gsdl/cgi-bin/library?a=q&amp;r=1&amp;hs=1&amp;t=0&amp;c=all&amp;h=dtt&amp;q=minimum+standards+self-assessment","Minimum Standards
 Self-Assessment ")</f>
        <v>Minimum Standards
 Self-Assessment </v>
      </c>
    </row>
    <row r="19">
      <c r="A19" s="14">
        <v>2.5</v>
      </c>
      <c r="B19" s="10" t="str">
        <f>HYPERLINK("https://drive.google.com/open?id=1x09eST8MjPD3Yr3H0-F-_-ClQ-8YsrMj","Vision for Change ")</f>
        <v>Vision for Change </v>
      </c>
      <c r="C19" s="11" t="s">
        <v>22</v>
      </c>
      <c r="D19" s="12"/>
      <c r="E19" s="13">
        <v>20.0</v>
      </c>
      <c r="F19" s="15" t="str">
        <f>HYPERLINK("https://mcdl.mercycorps.org/gsdl/docs/V4COverview.pdf","Vision for Change")</f>
        <v>Vision for Change</v>
      </c>
    </row>
    <row r="20">
      <c r="A20" s="14">
        <v>2.6</v>
      </c>
      <c r="B20" s="10" t="str">
        <f>HYPERLINK("https://drive.google.com/open?id=1x14ff5dXTgJ2lSEJIA4L-3pMMWOFG7Tn","Gender Concepts")</f>
        <v>Gender Concepts</v>
      </c>
      <c r="C20" s="11" t="s">
        <v>23</v>
      </c>
      <c r="D20" s="12"/>
      <c r="E20" s="13">
        <v>90.0</v>
      </c>
      <c r="F20" s="15" t="str">
        <f>HYPERLINK("https://mcdl.mercycorps.org/gsdl/cgi-bin/library?a=q&amp;r=1&amp;hs=1&amp;c=agency&amp;h=dtt&amp;t=0&amp;q=mercy+corps+gender+policy","MC Gender Policy")</f>
        <v>MC Gender Policy</v>
      </c>
    </row>
    <row r="21">
      <c r="A21" s="14">
        <v>2.7</v>
      </c>
      <c r="B21" s="10" t="str">
        <f>HYPERLINK("https://drive.google.com/open?id=1x6Brp0895eAhW4OND5kgfEyYARSYZdhx","Gender and Equity in MC Programs")</f>
        <v>Gender and Equity in MC Programs</v>
      </c>
      <c r="C21" s="11" t="s">
        <v>24</v>
      </c>
      <c r="D21" s="12"/>
      <c r="E21" s="13">
        <v>45.0</v>
      </c>
      <c r="F21" s="15" t="str">
        <f>HYPERLINK("https://mcdl.mercycorps.org/gsdl/docs/MercyCorpsGenderApproach.pdf","MC Gender Approach")</f>
        <v>MC Gender Approach</v>
      </c>
    </row>
    <row r="22">
      <c r="A22" s="14">
        <v>2.8</v>
      </c>
      <c r="B22" s="10" t="str">
        <f>HYPERLINK("https://drive.google.com/open?id=1x7ao9T-XQMAqBkjNiTs1I8TV3CF35G0_","Social Systems")</f>
        <v>Social Systems</v>
      </c>
      <c r="C22" s="11" t="s">
        <v>25</v>
      </c>
      <c r="D22" s="12"/>
      <c r="E22" s="13">
        <v>45.0</v>
      </c>
      <c r="F22" s="12"/>
    </row>
    <row r="23">
      <c r="A23" s="6" t="s">
        <v>26</v>
      </c>
      <c r="B23" s="7"/>
      <c r="C23" s="8"/>
      <c r="D23" s="8"/>
      <c r="E23" s="7"/>
      <c r="F23" s="8"/>
    </row>
    <row r="24">
      <c r="A24" s="14">
        <v>3.1</v>
      </c>
      <c r="B24" s="10" t="str">
        <f>HYPERLINK("https://drive.google.com/open?id=1yEOZ4RyQ-WjhKVu1vwTYo3xaZ7g5kj8o","Intro to ID and Design")</f>
        <v>Intro to ID and Design</v>
      </c>
      <c r="C24" s="11" t="s">
        <v>27</v>
      </c>
      <c r="D24" s="12"/>
      <c r="E24" s="13">
        <v>10.0</v>
      </c>
      <c r="F24" s="12"/>
    </row>
    <row r="25">
      <c r="A25" s="14">
        <v>3.2</v>
      </c>
      <c r="B25" s="10" t="str">
        <f>HYPERLINK("https://drive.google.com/open?id=1yGB6dLNmWsv0pW2AS9SMfEMHtqAKd5a9","Introduction to Assessment")</f>
        <v>Introduction to Assessment</v>
      </c>
      <c r="C25" s="11" t="s">
        <v>28</v>
      </c>
      <c r="D25" s="11" t="s">
        <v>29</v>
      </c>
      <c r="E25" s="13">
        <v>30.0</v>
      </c>
      <c r="F25" s="15" t="str">
        <f>HYPERLINK("https://learn.mercycorps.org/index.php/MEL:Literature_Review/en","Assessment")</f>
        <v>Assessment</v>
      </c>
    </row>
    <row r="26">
      <c r="A26" s="14">
        <v>3.3</v>
      </c>
      <c r="B26" s="10" t="str">
        <f>HYPERLINK("https://drive.google.com/open?id=1yKSb-26JFnG7Fitdo6X5xA5gxu9oPRhV","Gender Assessment")</f>
        <v>Gender Assessment</v>
      </c>
      <c r="C26" s="11" t="s">
        <v>30</v>
      </c>
      <c r="D26" s="11" t="s">
        <v>31</v>
      </c>
      <c r="E26" s="13">
        <v>60.0</v>
      </c>
      <c r="F26" s="15" t="str">
        <f>HYPERLINK("https://mcdl.mercycorps.org/gsdl/cgi-bin/library?a=p&amp;p=gender","Gender Assessment, Gender Analysis Framework")</f>
        <v>Gender Assessment, Gender Analysis Framework</v>
      </c>
      <c r="G26" s="21"/>
    </row>
    <row r="27">
      <c r="A27" s="14">
        <v>3.4</v>
      </c>
      <c r="B27" s="10" t="str">
        <f>HYPERLINK("https://drive.google.com/open?id=1yOUQXK--uCWw9OCE7k0l_ChDs2V3vY3D","Collecting SADD")</f>
        <v>Collecting SADD</v>
      </c>
      <c r="C27" s="11" t="s">
        <v>32</v>
      </c>
      <c r="D27" s="11" t="s">
        <v>33</v>
      </c>
      <c r="E27" s="13">
        <v>30.0</v>
      </c>
      <c r="F27" s="15" t="str">
        <f>HYPERLINK("https://mcdl.mercycorps.org/gsdl/cgi-bin/library?a=q&amp;r=1&amp;hs=1&amp;t=0&amp;c=progdev&amp;h=dtt&amp;q=knowing+who+to+who+knows","Who Knows to Knowing Who: SADD")</f>
        <v>Who Knows to Knowing Who: SADD</v>
      </c>
    </row>
    <row r="28">
      <c r="A28" s="14">
        <v>3.5</v>
      </c>
      <c r="B28" s="10" t="str">
        <f>HYPERLINK("https://drive.google.com/open?id=1yXTQua-dGydt_P1MqhLVDMLd_L4xzaex","Do No Harm")</f>
        <v>Do No Harm</v>
      </c>
      <c r="C28" s="11" t="s">
        <v>34</v>
      </c>
      <c r="D28" s="12"/>
      <c r="E28" s="13">
        <v>60.0</v>
      </c>
      <c r="F28" s="15" t="str">
        <f>HYPERLINK("https://mcdl.mercycorps.org/gsdl/cgi-bin/library?a=q&amp;r=1&amp;hs=1&amp;t=0&amp;c=all&amp;h=dtt&amp;q=Do+No+Harm","DNH Worksheet")</f>
        <v>DNH Worksheet</v>
      </c>
    </row>
    <row r="29">
      <c r="A29" s="14">
        <v>3.6</v>
      </c>
      <c r="B29" s="10" t="str">
        <f>HYPERLINK("https://drive.google.com/open?id=1yZzikd9pf-UV50hacNQC8D9JmaOVEwma","Problem Analysis")</f>
        <v>Problem Analysis</v>
      </c>
      <c r="C29" s="11" t="s">
        <v>35</v>
      </c>
      <c r="D29" s="11" t="s">
        <v>29</v>
      </c>
      <c r="E29" s="13">
        <v>60.0</v>
      </c>
      <c r="F29" s="15" t="str">
        <f>HYPERLINK("https://pmdprostarter.org/problem-tree/","Problem Tree")</f>
        <v>Problem Tree</v>
      </c>
    </row>
    <row r="30">
      <c r="A30" s="14">
        <v>3.7</v>
      </c>
      <c r="B30" s="10" t="str">
        <f>HYPERLINK("https://drive.google.com/open?id=1ycNUifnzT69Ej2amwbOzk1xtJNB5i-r4","Objectives Tree")</f>
        <v>Objectives Tree</v>
      </c>
      <c r="C30" s="11" t="s">
        <v>36</v>
      </c>
      <c r="D30" s="12"/>
      <c r="E30" s="13">
        <v>40.0</v>
      </c>
      <c r="F30" s="15" t="str">
        <f>HYPERLINK("https://pmdprostarter.org/objective-tree/","Objectives Tree")</f>
        <v>Objectives Tree</v>
      </c>
    </row>
    <row r="31">
      <c r="A31" s="14">
        <v>3.8</v>
      </c>
      <c r="B31" s="10" t="str">
        <f>HYPERLINK("https://drive.google.com/open?id=1yjxpIkXyMaSDfExxSEYtkc9J_txgTYn9","Results Chain")</f>
        <v>Results Chain</v>
      </c>
      <c r="C31" s="11" t="s">
        <v>37</v>
      </c>
      <c r="D31" s="12"/>
      <c r="E31" s="13">
        <v>60.0</v>
      </c>
      <c r="F31" s="11" t="s">
        <v>38</v>
      </c>
    </row>
    <row r="32">
      <c r="A32" s="14">
        <v>3.9</v>
      </c>
      <c r="B32" s="10" t="str">
        <f>HYPERLINK("https://drive.google.com/open?id=1ysf7X6H1Obo7gQxW4T2YdhfjvmSyyn3h","Logframe &amp; Assumptions")</f>
        <v>Logframe &amp; Assumptions</v>
      </c>
      <c r="C32" s="11" t="s">
        <v>39</v>
      </c>
      <c r="D32" s="11" t="s">
        <v>40</v>
      </c>
      <c r="E32" s="13">
        <v>60.0</v>
      </c>
      <c r="F32" s="15" t="str">
        <f>HYPERLINK("https://mcdl.mercycorps.org/gsdl/cgi-bin/library?a=q&amp;r=1&amp;hs=1&amp;c=progdev&amp;h=dtt&amp;t=0&amp;q=Standard+Logical+Framework+Template","Logframe")</f>
        <v>Logframe</v>
      </c>
    </row>
    <row r="33">
      <c r="A33" s="14">
        <v>3.1</v>
      </c>
      <c r="B33" s="10" t="str">
        <f>HYPERLINK("https://drive.google.com/open?id=1z2h9Z81W1hBqPGEbAo4cvesfQV9_DSOM","Reasonableness test - OPTIONAL")</f>
        <v>Reasonableness test - OPTIONAL</v>
      </c>
      <c r="C33" s="11" t="s">
        <v>41</v>
      </c>
      <c r="D33" s="11" t="s">
        <v>40</v>
      </c>
      <c r="E33" s="13">
        <v>45.0</v>
      </c>
      <c r="F33" s="12"/>
    </row>
    <row r="34" ht="30.0" customHeight="1">
      <c r="A34" s="16">
        <v>3.11</v>
      </c>
      <c r="B34" s="17" t="str">
        <f>HYPERLINK("https://drive.google.com/open?id=1z9aeDEs7DPXuqcchlTPJkUYGAZP5XjUN","Indicators")</f>
        <v>Indicators</v>
      </c>
      <c r="C34" s="18" t="s">
        <v>42</v>
      </c>
      <c r="D34" s="18" t="s">
        <v>43</v>
      </c>
      <c r="E34" s="20">
        <v>60.0</v>
      </c>
      <c r="F34" s="15" t="str">
        <f>HYPERLINK("https://thedig.mercycorps.org/","Design for Impact Guide")</f>
        <v>Design for Impact Guide</v>
      </c>
    </row>
    <row r="35" ht="21.75" customHeight="1">
      <c r="A35" s="22"/>
      <c r="B35" s="23"/>
      <c r="C35" s="23"/>
      <c r="D35" s="23"/>
      <c r="E35" s="23"/>
      <c r="F35" s="15" t="str">
        <f>HYPERLINK("https://learn.mercycorps.org/index.php/TOLA:Mainpage/en","TolaData Wiki")</f>
        <v>TolaData Wiki</v>
      </c>
    </row>
    <row r="36">
      <c r="A36" s="14">
        <v>3.12</v>
      </c>
      <c r="B36" s="10" t="str">
        <f>HYPERLINK("https://drive.google.com/open?id=1zAMe_1TL_kGe5Fq8Fa-c4FVd3SuDwre-","Indicator Planning")</f>
        <v>Indicator Planning</v>
      </c>
      <c r="C36" s="11" t="s">
        <v>44</v>
      </c>
      <c r="D36" s="11" t="s">
        <v>43</v>
      </c>
      <c r="E36" s="13">
        <v>60.0</v>
      </c>
      <c r="F36" s="15" t="str">
        <f>HYPERLINK("https://learn.mercycorps.org/index.php/MEL:Finalize_ME_Plan/en","Indicator Plan")</f>
        <v>Indicator Plan</v>
      </c>
    </row>
    <row r="37">
      <c r="A37" s="6" t="s">
        <v>45</v>
      </c>
      <c r="B37" s="7"/>
      <c r="C37" s="8"/>
      <c r="D37" s="8"/>
      <c r="E37" s="7"/>
      <c r="F37" s="8"/>
    </row>
    <row r="38">
      <c r="A38" s="14">
        <v>4.1</v>
      </c>
      <c r="B38" s="10" t="str">
        <f>HYPERLINK("https://drive.google.com/open?id=1-m4sszh7sVoyMSwfW-cEpRUB82MTmFpO","Stakeholder Management")</f>
        <v>Stakeholder Management</v>
      </c>
      <c r="C38" s="11" t="s">
        <v>46</v>
      </c>
      <c r="D38" s="11" t="s">
        <v>47</v>
      </c>
      <c r="E38" s="13">
        <v>60.0</v>
      </c>
      <c r="F38" s="15" t="str">
        <f>HYPERLINK("https://mcdl.mercycorps.org/gsdl/cgi-bin/library?a=q&amp;r=1&amp;hs=1&amp;c=progdev&amp;h=dtt&amp;t=0&amp;q=stakeholder+management+templates+venn+matrix","Stakeholder tools")</f>
        <v>Stakeholder tools</v>
      </c>
      <c r="G38" s="21"/>
    </row>
    <row r="39">
      <c r="A39" s="14">
        <v>4.2</v>
      </c>
      <c r="B39" s="10" t="str">
        <f>HYPERLINK("https://drive.google.com/open?id=1-vqP_2O6nMgJ8WG493s_Fi-35gidtbmH","Schedule Planning")</f>
        <v>Schedule Planning</v>
      </c>
      <c r="C39" s="11" t="s">
        <v>48</v>
      </c>
      <c r="D39" s="11" t="s">
        <v>49</v>
      </c>
      <c r="E39" s="13">
        <v>90.0</v>
      </c>
      <c r="F39" s="15" t="str">
        <f>HYPERLINK("https://pmmc.mercycorps.org/page/12","Workplanning")</f>
        <v>Workplanning</v>
      </c>
    </row>
    <row r="40">
      <c r="A40" s="14">
        <v>4.3</v>
      </c>
      <c r="B40" s="10" t="str">
        <f>HYPERLINK("https://drive.google.com/open?id=1-zbKjAQdQesRJkoGQYoq-sEsOdFoPSiu","Operations Planning")</f>
        <v>Operations Planning</v>
      </c>
      <c r="C40" s="11" t="s">
        <v>50</v>
      </c>
      <c r="D40" s="11" t="s">
        <v>51</v>
      </c>
      <c r="E40" s="13">
        <v>45.0</v>
      </c>
      <c r="F40" s="15" t="str">
        <f>HYPERLINK("https://learn.mercycorps.org/index.php/FP3:User_Guidance/en","Procurement Plan")</f>
        <v>Procurement Plan</v>
      </c>
      <c r="G40" s="21"/>
    </row>
    <row r="41">
      <c r="A41" s="14">
        <v>4.4</v>
      </c>
      <c r="B41" s="10" t="str">
        <f>HYPERLINK("https://drive.google.com/open?id=103ktBr3k6HF5taLBE-oqtW8WHnq3RFaV","Program File")</f>
        <v>Program File</v>
      </c>
      <c r="C41" s="11" t="s">
        <v>52</v>
      </c>
      <c r="D41" s="11" t="s">
        <v>53</v>
      </c>
      <c r="E41" s="13">
        <v>45.0</v>
      </c>
      <c r="F41" s="15" t="str">
        <f>HYPERLINK("https://pmmc.mercycorps.org/page/59","Record Retention Policy ")</f>
        <v>Record Retention Policy </v>
      </c>
    </row>
    <row r="42">
      <c r="A42" s="6" t="s">
        <v>54</v>
      </c>
      <c r="B42" s="7"/>
      <c r="C42" s="24"/>
      <c r="D42" s="24"/>
      <c r="E42" s="7"/>
      <c r="F42" s="24"/>
    </row>
    <row r="43">
      <c r="A43" s="14">
        <v>5.1</v>
      </c>
      <c r="B43" s="10" t="str">
        <f>HYPERLINK("https://drive.google.com/open?id=105Jsu3768EH-42C6gsv23JMuUgix5-p-","Quality Assurance")</f>
        <v>Quality Assurance</v>
      </c>
      <c r="C43" s="11" t="s">
        <v>55</v>
      </c>
      <c r="D43" s="11" t="s">
        <v>56</v>
      </c>
      <c r="E43" s="13">
        <v>60.0</v>
      </c>
      <c r="F43" s="11"/>
    </row>
    <row r="44">
      <c r="A44" s="14">
        <v>5.2</v>
      </c>
      <c r="B44" s="10" t="str">
        <f>HYPERLINK("https://drive.google.com/open?id=10rHyqvaLnznHIl00glJruhFw5SY94aO7","Risk Management")</f>
        <v>Risk Management</v>
      </c>
      <c r="C44" s="11" t="s">
        <v>57</v>
      </c>
      <c r="D44" s="11" t="s">
        <v>51</v>
      </c>
      <c r="E44" s="13">
        <v>75.0</v>
      </c>
      <c r="F44" s="15" t="str">
        <f>HYPERLINK("https://mcdl.mercycorps.org/gsdl/cgi-bin/library?a=q&amp;r=1&amp;hs=1&amp;c=progdev&amp;h=dtt&amp;t=0&amp;q=risk+register+issues+log","Risk Register")</f>
        <v>Risk Register</v>
      </c>
    </row>
    <row r="45">
      <c r="A45" s="14" t="s">
        <v>58</v>
      </c>
      <c r="B45" s="10" t="str">
        <f>HYPERLINK("https://drive.google.com/open?id=10uwoNTkmITHam7IaFPvRil2lcMtwASGd","Budget Management")</f>
        <v>Budget Management</v>
      </c>
      <c r="C45" s="11" t="s">
        <v>59</v>
      </c>
      <c r="D45" s="11" t="s">
        <v>60</v>
      </c>
      <c r="E45" s="13">
        <v>35.0</v>
      </c>
      <c r="F45" s="15" t="str">
        <f>HYPERLINK("https://mcdl.mercycorps.org/gsdl/cgi-bin/library?a=q&amp;r=1&amp;hs=1&amp;c=agency&amp;h=dtt&amp;t=0&amp;q=budget+development+guide+pmm","Budget development guide")</f>
        <v>Budget development guide</v>
      </c>
      <c r="G45" s="21"/>
    </row>
    <row r="46">
      <c r="A46" s="14" t="s">
        <v>61</v>
      </c>
      <c r="B46" s="10" t="str">
        <f>HYPERLINK("https://drive.google.com/open?id=10uwoNTkmITHam7IaFPvRil2lcMtwASGd","BvA Exercise")</f>
        <v>BvA Exercise</v>
      </c>
      <c r="C46" s="11" t="s">
        <v>62</v>
      </c>
      <c r="D46" s="11" t="s">
        <v>63</v>
      </c>
      <c r="E46" s="13">
        <v>45.0</v>
      </c>
      <c r="F46" s="11"/>
    </row>
    <row r="47">
      <c r="A47" s="14" t="s">
        <v>64</v>
      </c>
      <c r="B47" s="10" t="str">
        <f>HYPERLINK("https://drive.google.com/open?id=10uwoNTkmITHam7IaFPvRil2lcMtwASGd","Cost Allocation &amp; AAM")</f>
        <v>Cost Allocation &amp; AAM</v>
      </c>
      <c r="C47" s="11" t="s">
        <v>65</v>
      </c>
      <c r="D47" s="11" t="s">
        <v>63</v>
      </c>
      <c r="E47" s="13">
        <v>35.0</v>
      </c>
      <c r="F47" s="15" t="str">
        <f>HYPERLINK("https://mcdl.mercycorps.org/gsdl/docs/Section%2014%20-%20Cost%20Allocation.pdf","Cost Allocation")</f>
        <v>Cost Allocation</v>
      </c>
    </row>
    <row r="48">
      <c r="A48" s="14">
        <v>5.4</v>
      </c>
      <c r="B48" s="10" t="str">
        <f>HYPERLINK("https://drive.google.com/open?id=110QrGEKhWt810XSd6rO8dM7abljPZGC6","People Management - Feedback and Coaching")</f>
        <v>People Management - Feedback and Coaching</v>
      </c>
      <c r="C48" s="11" t="s">
        <v>66</v>
      </c>
      <c r="D48" s="11" t="s">
        <v>67</v>
      </c>
      <c r="E48" s="13">
        <v>75.0</v>
      </c>
      <c r="F48" s="15" t="str">
        <f>HYPERLINK("https://thehub.mercycorps.org/page/9803","People with Possibility")</f>
        <v>People with Possibility</v>
      </c>
      <c r="G48" s="21"/>
    </row>
    <row r="49">
      <c r="A49" s="14">
        <v>5.5</v>
      </c>
      <c r="B49" s="10" t="str">
        <f>HYPERLINK("https://drive.google.com/open?id=111XGqAR3YM69VYbtOH8W_I6YwvGNl_gr","Quarterly Review Meeting ")</f>
        <v>Quarterly Review Meeting </v>
      </c>
      <c r="C49" s="11" t="s">
        <v>68</v>
      </c>
      <c r="D49" s="11" t="s">
        <v>69</v>
      </c>
      <c r="E49" s="13">
        <v>45.0</v>
      </c>
      <c r="F49" s="15" t="str">
        <f>HYPERLINK("https://drive.google.com/drive/u/0/folders/111XGqAR3YM69VYbtOH8W_I6YwvGNl_gr","Review Meeting Tipsheet")</f>
        <v>Review Meeting Tipsheet</v>
      </c>
      <c r="G49" s="21"/>
    </row>
    <row r="50">
      <c r="A50" s="6" t="s">
        <v>70</v>
      </c>
      <c r="B50" s="7"/>
      <c r="C50" s="8"/>
      <c r="D50" s="8"/>
      <c r="E50" s="7"/>
      <c r="F50" s="8"/>
    </row>
    <row r="51">
      <c r="A51" s="14">
        <v>6.1</v>
      </c>
      <c r="B51" s="10" t="str">
        <f>HYPERLINK("https://drive.google.com/open?id=113K4SJ8tPHKiUru1Qb7e7-k1Xeid6Puy","Sustainability Planning")</f>
        <v>Sustainability Planning</v>
      </c>
      <c r="C51" s="11" t="s">
        <v>71</v>
      </c>
      <c r="D51" s="11" t="s">
        <v>72</v>
      </c>
      <c r="E51" s="13">
        <v>40.0</v>
      </c>
      <c r="F51" s="12"/>
    </row>
    <row r="52">
      <c r="A52" s="14">
        <v>6.2</v>
      </c>
      <c r="B52" s="10" t="str">
        <f>HYPERLINK("https://drive.google.com/open?id=114EW7V2eJRaCPQxpntWRuP_RYRVuzTu9","End of Program 90-days")</f>
        <v>End of Program 90-days</v>
      </c>
      <c r="C52" s="11" t="s">
        <v>73</v>
      </c>
      <c r="D52" s="11" t="s">
        <v>74</v>
      </c>
      <c r="E52" s="13">
        <v>40.0</v>
      </c>
      <c r="F52" s="15" t="str">
        <f>HYPERLINK("https://mcdl.mercycorps.org/gsdl/docs/Grant%20Final%2090%20Days%20Meeting%20Checklist.xlsx","End of Program 90-day checklist")</f>
        <v>End of Program 90-day checklist</v>
      </c>
      <c r="G52" s="21"/>
    </row>
    <row r="53">
      <c r="A53" s="14">
        <v>6.3</v>
      </c>
      <c r="B53" s="10" t="str">
        <f>HYPERLINK("https://drive.google.com/open?id=115rXXOg8mj3MlZWjtNX1AR-JGdkKPrJA","Program Timeline")</f>
        <v>Program Timeline</v>
      </c>
      <c r="C53" s="11" t="s">
        <v>75</v>
      </c>
      <c r="D53" s="11" t="s">
        <v>76</v>
      </c>
      <c r="E53" s="13">
        <v>30.0</v>
      </c>
      <c r="F53" s="12"/>
    </row>
    <row r="54">
      <c r="A54" s="14">
        <v>6.4</v>
      </c>
      <c r="B54" s="10" t="str">
        <f>HYPERLINK("https://drive.google.com/open?id=13DFpcJpeoao1Xea56CJhWuArOIWYAg-6","Program results")</f>
        <v>Program results</v>
      </c>
      <c r="C54" s="11" t="s">
        <v>77</v>
      </c>
      <c r="D54" s="11" t="s">
        <v>78</v>
      </c>
      <c r="E54" s="13">
        <f>60+45</f>
        <v>105</v>
      </c>
      <c r="F54" s="12"/>
    </row>
    <row r="55">
      <c r="A55" s="14">
        <v>6.5</v>
      </c>
      <c r="B55" s="10" t="str">
        <f>HYPERLINK("https://drive.google.com/open?id=13FrUAIbV-5z55k1tvIW5Gd9ZSNCeyxNw","Lessons Learned")</f>
        <v>Lessons Learned</v>
      </c>
      <c r="C55" s="11" t="s">
        <v>79</v>
      </c>
      <c r="D55" s="11" t="s">
        <v>78</v>
      </c>
      <c r="E55" s="13">
        <v>60.0</v>
      </c>
      <c r="F55" s="15" t="str">
        <f>HYPERLINK("https://mcdl.mercycorps.org/gsdl/docs/MELTipSheetLessonsLearned.pdf","Lessons Learned Tipsheet")</f>
        <v>Lessons Learned Tipsheet</v>
      </c>
    </row>
    <row r="56">
      <c r="A56" s="6" t="s">
        <v>80</v>
      </c>
      <c r="B56" s="7"/>
      <c r="C56" s="8"/>
      <c r="D56" s="8"/>
      <c r="E56" s="7"/>
      <c r="F56" s="8"/>
    </row>
    <row r="57">
      <c r="A57" s="14">
        <v>7.1</v>
      </c>
      <c r="B57" s="10" t="str">
        <f>HYPERLINK("https://drive.google.com/open?id=13G4H-N0GA313TNLJ9DAPiV6buUspQMoT","Review Game - Jeopardy")</f>
        <v>Review Game - Jeopardy</v>
      </c>
      <c r="C57" s="11" t="s">
        <v>81</v>
      </c>
      <c r="D57" s="12"/>
      <c r="E57" s="13">
        <v>45.0</v>
      </c>
      <c r="F57" s="12"/>
    </row>
    <row r="58">
      <c r="A58" s="14">
        <v>7.2</v>
      </c>
      <c r="B58" s="10" t="str">
        <f>HYPERLINK("https://drive.google.com/open?id=13GCpqI6P0rTx8_03dCtWI128cKVLrOgP","Action Planning")</f>
        <v>Action Planning</v>
      </c>
      <c r="C58" s="11" t="s">
        <v>82</v>
      </c>
      <c r="D58" s="12"/>
      <c r="E58" s="13">
        <v>75.0</v>
      </c>
      <c r="F58" s="12"/>
    </row>
    <row r="59">
      <c r="A59" s="14">
        <v>7.3</v>
      </c>
      <c r="B59" s="10" t="str">
        <f>HYPERLINK("https://drive.google.com/open?id=13IOJPyegySrmh6t5HovMnKhtTfkv0sYO","End of Training")</f>
        <v>End of Training</v>
      </c>
      <c r="C59" s="11" t="s">
        <v>83</v>
      </c>
      <c r="D59" s="12"/>
      <c r="E59" s="13">
        <v>20.0</v>
      </c>
      <c r="F59" s="12"/>
    </row>
    <row r="60">
      <c r="A60" s="25" t="s">
        <v>84</v>
      </c>
      <c r="B60" s="26"/>
      <c r="C60" s="27"/>
      <c r="D60" s="27"/>
      <c r="E60" s="28"/>
      <c r="F60" s="27"/>
    </row>
    <row r="61">
      <c r="A61" s="29"/>
      <c r="B61" s="30" t="s">
        <v>85</v>
      </c>
      <c r="C61" s="31" t="s">
        <v>86</v>
      </c>
      <c r="D61" s="32"/>
      <c r="E61" s="29"/>
      <c r="F61" s="33" t="str">
        <f>HYPERLINK("https://mcdl.mercycorps.org/gsdl/docs/ComplexProgramManagementStandards.pdf","CP Guidelines")</f>
        <v>CP Guidelines</v>
      </c>
    </row>
    <row r="62">
      <c r="A62" s="29"/>
      <c r="B62" s="30" t="s">
        <v>87</v>
      </c>
      <c r="C62" s="31" t="s">
        <v>88</v>
      </c>
      <c r="D62" s="32"/>
      <c r="E62" s="29"/>
      <c r="F62" s="33" t="str">
        <f>HYPERLINK("https://drive.google.com/file/d/1NtwDcQEQ_Ptn6ceDO8kTjC3JpmUImtLH/view","Guide to conducting a 
CPR review")</f>
        <v>Guide to conducting a 
CPR review</v>
      </c>
    </row>
    <row r="63">
      <c r="C63" s="34"/>
      <c r="D63" s="34"/>
      <c r="F63" s="34"/>
    </row>
    <row r="64">
      <c r="C64" s="34"/>
      <c r="D64" s="34"/>
      <c r="F64" s="34"/>
    </row>
    <row r="65">
      <c r="C65" s="34"/>
      <c r="D65" s="34"/>
      <c r="F65" s="34"/>
    </row>
    <row r="66">
      <c r="C66" s="34"/>
      <c r="D66" s="34"/>
      <c r="F66" s="34"/>
    </row>
    <row r="67">
      <c r="C67" s="34"/>
      <c r="D67" s="34"/>
      <c r="F67" s="34"/>
    </row>
    <row r="68">
      <c r="C68" s="34"/>
      <c r="D68" s="34"/>
      <c r="F68" s="34"/>
    </row>
    <row r="69">
      <c r="C69" s="34"/>
      <c r="D69" s="34"/>
      <c r="F69" s="34"/>
    </row>
    <row r="70">
      <c r="C70" s="34"/>
      <c r="D70" s="34"/>
      <c r="F70" s="34"/>
    </row>
    <row r="71">
      <c r="C71" s="34"/>
      <c r="D71" s="34"/>
      <c r="F71" s="34"/>
    </row>
    <row r="72">
      <c r="C72" s="34"/>
      <c r="D72" s="34"/>
      <c r="F72" s="34"/>
    </row>
    <row r="73">
      <c r="C73" s="34"/>
      <c r="D73" s="34"/>
      <c r="F73" s="34"/>
    </row>
    <row r="74">
      <c r="C74" s="34"/>
      <c r="D74" s="34"/>
      <c r="F74" s="34"/>
    </row>
    <row r="75">
      <c r="C75" s="34"/>
      <c r="D75" s="34"/>
      <c r="F75" s="34"/>
    </row>
    <row r="76">
      <c r="C76" s="34"/>
      <c r="D76" s="34"/>
      <c r="F76" s="34"/>
    </row>
    <row r="77">
      <c r="C77" s="34"/>
      <c r="D77" s="34"/>
      <c r="F77" s="34"/>
    </row>
    <row r="78">
      <c r="C78" s="34"/>
      <c r="D78" s="34"/>
      <c r="F78" s="34"/>
    </row>
    <row r="79">
      <c r="C79" s="34"/>
      <c r="D79" s="34"/>
      <c r="F79" s="34"/>
    </row>
    <row r="80">
      <c r="C80" s="34"/>
      <c r="D80" s="34"/>
      <c r="F80" s="34"/>
    </row>
    <row r="81">
      <c r="C81" s="34"/>
      <c r="D81" s="34"/>
      <c r="F81" s="34"/>
    </row>
    <row r="82">
      <c r="C82" s="34"/>
      <c r="D82" s="34"/>
      <c r="F82" s="34"/>
    </row>
    <row r="83">
      <c r="C83" s="34"/>
      <c r="D83" s="34"/>
      <c r="F83" s="34"/>
    </row>
    <row r="84">
      <c r="C84" s="34"/>
      <c r="D84" s="34"/>
      <c r="F84" s="34"/>
    </row>
    <row r="85">
      <c r="C85" s="34"/>
      <c r="D85" s="34"/>
      <c r="F85" s="34"/>
    </row>
    <row r="86">
      <c r="C86" s="34"/>
      <c r="D86" s="34"/>
      <c r="F86" s="34"/>
    </row>
    <row r="87">
      <c r="C87" s="34"/>
      <c r="D87" s="34"/>
      <c r="F87" s="34"/>
    </row>
    <row r="88">
      <c r="C88" s="34"/>
      <c r="D88" s="34"/>
      <c r="F88" s="34"/>
    </row>
    <row r="89">
      <c r="C89" s="34"/>
      <c r="D89" s="34"/>
      <c r="F89" s="34"/>
    </row>
    <row r="90">
      <c r="C90" s="34"/>
      <c r="D90" s="34"/>
      <c r="F90" s="34"/>
    </row>
    <row r="91">
      <c r="C91" s="34"/>
      <c r="D91" s="34"/>
      <c r="F91" s="34"/>
    </row>
    <row r="92">
      <c r="C92" s="34"/>
      <c r="D92" s="34"/>
      <c r="F92" s="34"/>
    </row>
    <row r="93">
      <c r="C93" s="34"/>
      <c r="D93" s="34"/>
      <c r="F93" s="34"/>
    </row>
    <row r="94">
      <c r="C94" s="34"/>
      <c r="D94" s="34"/>
      <c r="F94" s="34"/>
    </row>
    <row r="95">
      <c r="C95" s="34"/>
      <c r="D95" s="34"/>
      <c r="F95" s="34"/>
    </row>
    <row r="96">
      <c r="C96" s="34"/>
      <c r="D96" s="34"/>
      <c r="F96" s="34"/>
    </row>
    <row r="97">
      <c r="C97" s="34"/>
      <c r="D97" s="34"/>
      <c r="F97" s="34"/>
    </row>
    <row r="98">
      <c r="C98" s="34"/>
      <c r="D98" s="34"/>
      <c r="F98" s="34"/>
    </row>
    <row r="99">
      <c r="C99" s="34"/>
      <c r="D99" s="34"/>
      <c r="F99" s="34"/>
    </row>
    <row r="100">
      <c r="C100" s="34"/>
      <c r="D100" s="34"/>
      <c r="F100" s="34"/>
    </row>
    <row r="101">
      <c r="C101" s="34"/>
      <c r="D101" s="34"/>
      <c r="F101" s="34"/>
    </row>
    <row r="102">
      <c r="C102" s="34"/>
      <c r="D102" s="34"/>
      <c r="F102" s="34"/>
    </row>
    <row r="103">
      <c r="C103" s="34"/>
      <c r="D103" s="34"/>
      <c r="F103" s="34"/>
    </row>
    <row r="104">
      <c r="C104" s="34"/>
      <c r="D104" s="34"/>
      <c r="F104" s="34"/>
    </row>
    <row r="105">
      <c r="C105" s="34"/>
      <c r="D105" s="34"/>
      <c r="F105" s="34"/>
    </row>
    <row r="106">
      <c r="C106" s="34"/>
      <c r="D106" s="34"/>
      <c r="F106" s="34"/>
    </row>
    <row r="107">
      <c r="C107" s="34"/>
      <c r="D107" s="34"/>
      <c r="F107" s="34"/>
    </row>
    <row r="108">
      <c r="C108" s="34"/>
      <c r="D108" s="34"/>
      <c r="F108" s="34"/>
    </row>
    <row r="109">
      <c r="C109" s="34"/>
      <c r="D109" s="34"/>
      <c r="F109" s="34"/>
    </row>
    <row r="110">
      <c r="C110" s="34"/>
      <c r="D110" s="34"/>
      <c r="F110" s="34"/>
    </row>
    <row r="111">
      <c r="C111" s="34"/>
      <c r="D111" s="34"/>
      <c r="F111" s="34"/>
    </row>
    <row r="112">
      <c r="C112" s="34"/>
      <c r="D112" s="34"/>
      <c r="F112" s="34"/>
    </row>
    <row r="113">
      <c r="C113" s="34"/>
      <c r="D113" s="34"/>
      <c r="F113" s="34"/>
    </row>
    <row r="114">
      <c r="C114" s="34"/>
      <c r="D114" s="34"/>
      <c r="F114" s="34"/>
    </row>
    <row r="115">
      <c r="C115" s="34"/>
      <c r="D115" s="34"/>
      <c r="F115" s="34"/>
    </row>
    <row r="116">
      <c r="C116" s="34"/>
      <c r="D116" s="34"/>
      <c r="F116" s="34"/>
    </row>
    <row r="117">
      <c r="C117" s="34"/>
      <c r="D117" s="34"/>
      <c r="F117" s="34"/>
    </row>
    <row r="118">
      <c r="C118" s="34"/>
      <c r="D118" s="34"/>
      <c r="F118" s="34"/>
    </row>
    <row r="119">
      <c r="C119" s="34"/>
      <c r="D119" s="34"/>
      <c r="F119" s="34"/>
    </row>
    <row r="120">
      <c r="C120" s="34"/>
      <c r="D120" s="34"/>
      <c r="F120" s="34"/>
    </row>
    <row r="121">
      <c r="C121" s="34"/>
      <c r="D121" s="34"/>
      <c r="F121" s="34"/>
    </row>
    <row r="122">
      <c r="C122" s="34"/>
      <c r="D122" s="34"/>
      <c r="F122" s="34"/>
    </row>
    <row r="123">
      <c r="C123" s="34"/>
      <c r="D123" s="34"/>
      <c r="F123" s="34"/>
    </row>
    <row r="124">
      <c r="C124" s="34"/>
      <c r="D124" s="34"/>
      <c r="F124" s="34"/>
    </row>
    <row r="125">
      <c r="C125" s="34"/>
      <c r="D125" s="34"/>
      <c r="F125" s="34"/>
    </row>
    <row r="126">
      <c r="C126" s="34"/>
      <c r="D126" s="34"/>
      <c r="F126" s="34"/>
    </row>
    <row r="127">
      <c r="C127" s="34"/>
      <c r="D127" s="34"/>
      <c r="F127" s="34"/>
    </row>
    <row r="128">
      <c r="C128" s="34"/>
      <c r="D128" s="34"/>
      <c r="F128" s="34"/>
    </row>
    <row r="129">
      <c r="C129" s="34"/>
      <c r="D129" s="34"/>
      <c r="F129" s="34"/>
    </row>
    <row r="130">
      <c r="C130" s="34"/>
      <c r="D130" s="34"/>
      <c r="F130" s="34"/>
    </row>
    <row r="131">
      <c r="C131" s="34"/>
      <c r="D131" s="34"/>
      <c r="F131" s="34"/>
    </row>
    <row r="132">
      <c r="C132" s="34"/>
      <c r="D132" s="34"/>
      <c r="F132" s="34"/>
    </row>
    <row r="133">
      <c r="C133" s="34"/>
      <c r="D133" s="34"/>
      <c r="F133" s="34"/>
    </row>
    <row r="134">
      <c r="C134" s="34"/>
      <c r="D134" s="34"/>
      <c r="F134" s="34"/>
    </row>
    <row r="135">
      <c r="C135" s="34"/>
      <c r="D135" s="34"/>
      <c r="F135" s="34"/>
    </row>
    <row r="136">
      <c r="C136" s="34"/>
      <c r="D136" s="34"/>
      <c r="F136" s="34"/>
    </row>
    <row r="137">
      <c r="C137" s="34"/>
      <c r="D137" s="34"/>
      <c r="F137" s="34"/>
    </row>
    <row r="138">
      <c r="C138" s="34"/>
      <c r="D138" s="34"/>
      <c r="F138" s="34"/>
    </row>
    <row r="139">
      <c r="C139" s="34"/>
      <c r="D139" s="34"/>
      <c r="F139" s="34"/>
    </row>
    <row r="140">
      <c r="C140" s="34"/>
      <c r="D140" s="34"/>
      <c r="F140" s="34"/>
    </row>
    <row r="141">
      <c r="C141" s="34"/>
      <c r="D141" s="34"/>
      <c r="F141" s="34"/>
    </row>
    <row r="142">
      <c r="C142" s="34"/>
      <c r="D142" s="34"/>
      <c r="F142" s="34"/>
    </row>
    <row r="143">
      <c r="C143" s="34"/>
      <c r="D143" s="34"/>
      <c r="F143" s="34"/>
    </row>
    <row r="144">
      <c r="C144" s="34"/>
      <c r="D144" s="34"/>
      <c r="F144" s="34"/>
    </row>
    <row r="145">
      <c r="C145" s="34"/>
      <c r="D145" s="34"/>
      <c r="F145" s="34"/>
    </row>
    <row r="146">
      <c r="C146" s="34"/>
      <c r="D146" s="34"/>
      <c r="F146" s="34"/>
    </row>
    <row r="147">
      <c r="C147" s="34"/>
      <c r="D147" s="34"/>
      <c r="F147" s="34"/>
    </row>
    <row r="148">
      <c r="C148" s="34"/>
      <c r="D148" s="34"/>
      <c r="F148" s="34"/>
    </row>
    <row r="149">
      <c r="C149" s="34"/>
      <c r="D149" s="34"/>
      <c r="F149" s="34"/>
    </row>
    <row r="150">
      <c r="C150" s="34"/>
      <c r="D150" s="34"/>
      <c r="F150" s="34"/>
    </row>
    <row r="151">
      <c r="C151" s="34"/>
      <c r="D151" s="34"/>
      <c r="F151" s="34"/>
    </row>
    <row r="152">
      <c r="C152" s="34"/>
      <c r="D152" s="34"/>
      <c r="F152" s="34"/>
    </row>
    <row r="153">
      <c r="C153" s="34"/>
      <c r="D153" s="34"/>
      <c r="F153" s="34"/>
    </row>
    <row r="154">
      <c r="C154" s="34"/>
      <c r="D154" s="34"/>
      <c r="F154" s="34"/>
    </row>
    <row r="155">
      <c r="C155" s="34"/>
      <c r="D155" s="34"/>
      <c r="F155" s="34"/>
    </row>
    <row r="156">
      <c r="C156" s="34"/>
      <c r="D156" s="34"/>
      <c r="F156" s="34"/>
    </row>
    <row r="157">
      <c r="C157" s="34"/>
      <c r="D157" s="34"/>
      <c r="F157" s="34"/>
    </row>
    <row r="158">
      <c r="C158" s="34"/>
      <c r="D158" s="34"/>
      <c r="F158" s="34"/>
    </row>
    <row r="159">
      <c r="C159" s="34"/>
      <c r="D159" s="34"/>
      <c r="F159" s="34"/>
    </row>
    <row r="160">
      <c r="C160" s="34"/>
      <c r="D160" s="34"/>
      <c r="F160" s="34"/>
    </row>
    <row r="161">
      <c r="C161" s="34"/>
      <c r="D161" s="34"/>
      <c r="F161" s="34"/>
    </row>
    <row r="162">
      <c r="C162" s="34"/>
      <c r="D162" s="34"/>
      <c r="F162" s="34"/>
    </row>
    <row r="163">
      <c r="C163" s="34"/>
      <c r="D163" s="34"/>
      <c r="F163" s="34"/>
    </row>
    <row r="164">
      <c r="C164" s="34"/>
      <c r="D164" s="34"/>
      <c r="F164" s="34"/>
    </row>
    <row r="165">
      <c r="C165" s="34"/>
      <c r="D165" s="34"/>
      <c r="F165" s="34"/>
    </row>
    <row r="166">
      <c r="C166" s="34"/>
      <c r="D166" s="34"/>
      <c r="F166" s="34"/>
    </row>
    <row r="167">
      <c r="C167" s="34"/>
      <c r="D167" s="34"/>
      <c r="F167" s="34"/>
    </row>
    <row r="168">
      <c r="C168" s="34"/>
      <c r="D168" s="34"/>
      <c r="F168" s="34"/>
    </row>
    <row r="169">
      <c r="C169" s="34"/>
      <c r="D169" s="34"/>
      <c r="F169" s="34"/>
    </row>
    <row r="170">
      <c r="C170" s="34"/>
      <c r="D170" s="34"/>
      <c r="F170" s="34"/>
    </row>
    <row r="171">
      <c r="C171" s="34"/>
      <c r="D171" s="34"/>
      <c r="F171" s="34"/>
    </row>
    <row r="172">
      <c r="C172" s="34"/>
      <c r="D172" s="34"/>
      <c r="F172" s="34"/>
    </row>
    <row r="173">
      <c r="C173" s="34"/>
      <c r="D173" s="34"/>
      <c r="F173" s="34"/>
    </row>
    <row r="174">
      <c r="C174" s="34"/>
      <c r="D174" s="34"/>
      <c r="F174" s="34"/>
    </row>
    <row r="175">
      <c r="C175" s="34"/>
      <c r="D175" s="34"/>
      <c r="F175" s="34"/>
    </row>
    <row r="176">
      <c r="C176" s="34"/>
      <c r="D176" s="34"/>
      <c r="F176" s="34"/>
    </row>
    <row r="177">
      <c r="C177" s="34"/>
      <c r="D177" s="34"/>
      <c r="F177" s="34"/>
    </row>
    <row r="178">
      <c r="C178" s="34"/>
      <c r="D178" s="34"/>
      <c r="F178" s="34"/>
    </row>
    <row r="179">
      <c r="C179" s="34"/>
      <c r="D179" s="34"/>
      <c r="F179" s="34"/>
    </row>
    <row r="180">
      <c r="C180" s="34"/>
      <c r="D180" s="34"/>
      <c r="F180" s="34"/>
    </row>
    <row r="181">
      <c r="C181" s="34"/>
      <c r="D181" s="34"/>
      <c r="F181" s="34"/>
    </row>
    <row r="182">
      <c r="C182" s="34"/>
      <c r="D182" s="34"/>
      <c r="F182" s="34"/>
    </row>
    <row r="183">
      <c r="C183" s="34"/>
      <c r="D183" s="34"/>
      <c r="F183" s="34"/>
    </row>
    <row r="184">
      <c r="C184" s="34"/>
      <c r="D184" s="34"/>
      <c r="F184" s="34"/>
    </row>
    <row r="185">
      <c r="C185" s="34"/>
      <c r="D185" s="34"/>
      <c r="F185" s="34"/>
    </row>
    <row r="186">
      <c r="C186" s="34"/>
      <c r="D186" s="34"/>
      <c r="F186" s="34"/>
    </row>
    <row r="187">
      <c r="C187" s="34"/>
      <c r="D187" s="34"/>
      <c r="F187" s="34"/>
    </row>
    <row r="188">
      <c r="C188" s="34"/>
      <c r="D188" s="34"/>
      <c r="F188" s="34"/>
    </row>
    <row r="189">
      <c r="C189" s="34"/>
      <c r="D189" s="34"/>
      <c r="F189" s="34"/>
    </row>
    <row r="190">
      <c r="C190" s="34"/>
      <c r="D190" s="34"/>
      <c r="F190" s="34"/>
    </row>
    <row r="191">
      <c r="C191" s="34"/>
      <c r="D191" s="34"/>
      <c r="F191" s="34"/>
    </row>
    <row r="192">
      <c r="C192" s="34"/>
      <c r="D192" s="34"/>
      <c r="F192" s="34"/>
    </row>
    <row r="193">
      <c r="C193" s="34"/>
      <c r="D193" s="34"/>
      <c r="F193" s="34"/>
    </row>
    <row r="194">
      <c r="C194" s="34"/>
      <c r="D194" s="34"/>
      <c r="F194" s="34"/>
    </row>
    <row r="195">
      <c r="C195" s="34"/>
      <c r="D195" s="34"/>
      <c r="F195" s="34"/>
    </row>
    <row r="196">
      <c r="C196" s="34"/>
      <c r="D196" s="34"/>
      <c r="F196" s="34"/>
    </row>
    <row r="197">
      <c r="C197" s="34"/>
      <c r="D197" s="34"/>
      <c r="F197" s="34"/>
    </row>
    <row r="198">
      <c r="C198" s="34"/>
      <c r="D198" s="34"/>
      <c r="F198" s="34"/>
    </row>
    <row r="199">
      <c r="C199" s="34"/>
      <c r="D199" s="34"/>
      <c r="F199" s="34"/>
    </row>
    <row r="200">
      <c r="C200" s="34"/>
      <c r="D200" s="34"/>
      <c r="F200" s="34"/>
    </row>
    <row r="201">
      <c r="C201" s="34"/>
      <c r="D201" s="34"/>
      <c r="F201" s="34"/>
    </row>
    <row r="202">
      <c r="C202" s="34"/>
      <c r="D202" s="34"/>
      <c r="F202" s="34"/>
    </row>
    <row r="203">
      <c r="C203" s="34"/>
      <c r="D203" s="34"/>
      <c r="F203" s="34"/>
    </row>
    <row r="204">
      <c r="C204" s="34"/>
      <c r="D204" s="34"/>
      <c r="F204" s="34"/>
    </row>
    <row r="205">
      <c r="C205" s="34"/>
      <c r="D205" s="34"/>
      <c r="F205" s="34"/>
    </row>
    <row r="206">
      <c r="C206" s="34"/>
      <c r="D206" s="34"/>
      <c r="F206" s="34"/>
    </row>
    <row r="207">
      <c r="C207" s="34"/>
      <c r="D207" s="34"/>
      <c r="F207" s="34"/>
    </row>
    <row r="208">
      <c r="C208" s="34"/>
      <c r="D208" s="34"/>
      <c r="F208" s="34"/>
    </row>
    <row r="209">
      <c r="C209" s="34"/>
      <c r="D209" s="34"/>
      <c r="F209" s="34"/>
    </row>
    <row r="210">
      <c r="C210" s="34"/>
      <c r="D210" s="34"/>
      <c r="F210" s="34"/>
    </row>
    <row r="211">
      <c r="C211" s="34"/>
      <c r="D211" s="34"/>
      <c r="F211" s="34"/>
    </row>
    <row r="212">
      <c r="C212" s="34"/>
      <c r="D212" s="34"/>
      <c r="F212" s="34"/>
    </row>
    <row r="213">
      <c r="C213" s="34"/>
      <c r="D213" s="34"/>
      <c r="F213" s="34"/>
    </row>
    <row r="214">
      <c r="C214" s="34"/>
      <c r="D214" s="34"/>
      <c r="F214" s="34"/>
    </row>
    <row r="215">
      <c r="C215" s="34"/>
      <c r="D215" s="34"/>
      <c r="F215" s="34"/>
    </row>
    <row r="216">
      <c r="C216" s="34"/>
      <c r="D216" s="34"/>
      <c r="F216" s="34"/>
    </row>
    <row r="217">
      <c r="C217" s="34"/>
      <c r="D217" s="34"/>
      <c r="F217" s="34"/>
    </row>
    <row r="218">
      <c r="C218" s="34"/>
      <c r="D218" s="34"/>
      <c r="F218" s="34"/>
    </row>
    <row r="219">
      <c r="C219" s="34"/>
      <c r="D219" s="34"/>
      <c r="F219" s="34"/>
    </row>
    <row r="220">
      <c r="C220" s="34"/>
      <c r="D220" s="34"/>
      <c r="F220" s="34"/>
    </row>
    <row r="221">
      <c r="C221" s="34"/>
      <c r="D221" s="34"/>
      <c r="F221" s="34"/>
    </row>
    <row r="222">
      <c r="C222" s="34"/>
      <c r="D222" s="34"/>
      <c r="F222" s="34"/>
    </row>
    <row r="223">
      <c r="C223" s="34"/>
      <c r="D223" s="34"/>
      <c r="F223" s="34"/>
    </row>
    <row r="224">
      <c r="C224" s="34"/>
      <c r="D224" s="34"/>
      <c r="F224" s="34"/>
    </row>
    <row r="225">
      <c r="C225" s="34"/>
      <c r="D225" s="34"/>
      <c r="F225" s="34"/>
    </row>
    <row r="226">
      <c r="C226" s="34"/>
      <c r="D226" s="34"/>
      <c r="F226" s="34"/>
    </row>
    <row r="227">
      <c r="C227" s="34"/>
      <c r="D227" s="34"/>
      <c r="F227" s="34"/>
    </row>
    <row r="228">
      <c r="C228" s="34"/>
      <c r="D228" s="34"/>
      <c r="F228" s="34"/>
    </row>
    <row r="229">
      <c r="C229" s="34"/>
      <c r="D229" s="34"/>
      <c r="F229" s="34"/>
    </row>
    <row r="230">
      <c r="C230" s="34"/>
      <c r="D230" s="34"/>
      <c r="F230" s="34"/>
    </row>
    <row r="231">
      <c r="C231" s="34"/>
      <c r="D231" s="34"/>
      <c r="F231" s="34"/>
    </row>
    <row r="232">
      <c r="C232" s="34"/>
      <c r="D232" s="34"/>
      <c r="F232" s="34"/>
    </row>
    <row r="233">
      <c r="C233" s="34"/>
      <c r="D233" s="34"/>
      <c r="F233" s="34"/>
    </row>
    <row r="234">
      <c r="C234" s="34"/>
      <c r="D234" s="34"/>
      <c r="F234" s="34"/>
    </row>
    <row r="235">
      <c r="C235" s="34"/>
      <c r="D235" s="34"/>
      <c r="F235" s="34"/>
    </row>
    <row r="236">
      <c r="C236" s="34"/>
      <c r="D236" s="34"/>
      <c r="F236" s="34"/>
    </row>
    <row r="237">
      <c r="C237" s="34"/>
      <c r="D237" s="34"/>
      <c r="F237" s="34"/>
    </row>
    <row r="238">
      <c r="C238" s="34"/>
      <c r="D238" s="34"/>
      <c r="F238" s="34"/>
    </row>
    <row r="239">
      <c r="C239" s="34"/>
      <c r="D239" s="34"/>
      <c r="F239" s="34"/>
    </row>
    <row r="240">
      <c r="C240" s="34"/>
      <c r="D240" s="34"/>
      <c r="F240" s="34"/>
    </row>
    <row r="241">
      <c r="C241" s="34"/>
      <c r="D241" s="34"/>
      <c r="F241" s="34"/>
    </row>
    <row r="242">
      <c r="C242" s="34"/>
      <c r="D242" s="34"/>
      <c r="F242" s="34"/>
    </row>
    <row r="243">
      <c r="C243" s="34"/>
      <c r="D243" s="34"/>
      <c r="F243" s="34"/>
    </row>
    <row r="244">
      <c r="C244" s="34"/>
      <c r="D244" s="34"/>
      <c r="F244" s="34"/>
    </row>
    <row r="245">
      <c r="C245" s="34"/>
      <c r="D245" s="34"/>
      <c r="F245" s="34"/>
    </row>
    <row r="246">
      <c r="C246" s="34"/>
      <c r="D246" s="34"/>
      <c r="F246" s="34"/>
    </row>
    <row r="247">
      <c r="C247" s="34"/>
      <c r="D247" s="34"/>
      <c r="F247" s="34"/>
    </row>
    <row r="248">
      <c r="C248" s="34"/>
      <c r="D248" s="34"/>
      <c r="F248" s="34"/>
    </row>
    <row r="249">
      <c r="C249" s="34"/>
      <c r="D249" s="34"/>
      <c r="F249" s="34"/>
    </row>
    <row r="250">
      <c r="C250" s="34"/>
      <c r="D250" s="34"/>
      <c r="F250" s="34"/>
    </row>
    <row r="251">
      <c r="C251" s="34"/>
      <c r="D251" s="34"/>
      <c r="F251" s="34"/>
    </row>
    <row r="252">
      <c r="C252" s="34"/>
      <c r="D252" s="34"/>
      <c r="F252" s="34"/>
    </row>
    <row r="253">
      <c r="C253" s="34"/>
      <c r="D253" s="34"/>
      <c r="F253" s="34"/>
    </row>
    <row r="254">
      <c r="C254" s="34"/>
      <c r="D254" s="34"/>
      <c r="F254" s="34"/>
    </row>
    <row r="255">
      <c r="C255" s="34"/>
      <c r="D255" s="34"/>
      <c r="F255" s="34"/>
    </row>
    <row r="256">
      <c r="C256" s="34"/>
      <c r="D256" s="34"/>
      <c r="F256" s="34"/>
    </row>
    <row r="257">
      <c r="C257" s="34"/>
      <c r="D257" s="34"/>
      <c r="F257" s="34"/>
    </row>
    <row r="258">
      <c r="C258" s="34"/>
      <c r="D258" s="34"/>
      <c r="F258" s="34"/>
    </row>
    <row r="259">
      <c r="C259" s="34"/>
      <c r="D259" s="34"/>
      <c r="F259" s="34"/>
    </row>
    <row r="260">
      <c r="C260" s="34"/>
      <c r="D260" s="34"/>
      <c r="F260" s="34"/>
    </row>
    <row r="261">
      <c r="C261" s="34"/>
      <c r="D261" s="34"/>
      <c r="F261" s="34"/>
    </row>
    <row r="262">
      <c r="C262" s="34"/>
      <c r="D262" s="34"/>
      <c r="F262" s="34"/>
    </row>
    <row r="263">
      <c r="C263" s="34"/>
      <c r="D263" s="34"/>
      <c r="F263" s="34"/>
    </row>
    <row r="264">
      <c r="C264" s="34"/>
      <c r="D264" s="34"/>
      <c r="F264" s="34"/>
    </row>
    <row r="265">
      <c r="C265" s="34"/>
      <c r="D265" s="34"/>
      <c r="F265" s="34"/>
    </row>
    <row r="266">
      <c r="C266" s="34"/>
      <c r="D266" s="34"/>
      <c r="F266" s="34"/>
    </row>
    <row r="267">
      <c r="C267" s="34"/>
      <c r="D267" s="34"/>
      <c r="F267" s="34"/>
    </row>
    <row r="268">
      <c r="C268" s="34"/>
      <c r="D268" s="34"/>
      <c r="F268" s="34"/>
    </row>
    <row r="269">
      <c r="C269" s="34"/>
      <c r="D269" s="34"/>
      <c r="F269" s="34"/>
    </row>
    <row r="270">
      <c r="C270" s="34"/>
      <c r="D270" s="34"/>
      <c r="F270" s="34"/>
    </row>
    <row r="271">
      <c r="C271" s="34"/>
      <c r="D271" s="34"/>
      <c r="F271" s="34"/>
    </row>
    <row r="272">
      <c r="C272" s="34"/>
      <c r="D272" s="34"/>
      <c r="F272" s="34"/>
    </row>
    <row r="273">
      <c r="C273" s="34"/>
      <c r="D273" s="34"/>
      <c r="F273" s="34"/>
    </row>
    <row r="274">
      <c r="C274" s="34"/>
      <c r="D274" s="34"/>
      <c r="F274" s="34"/>
    </row>
    <row r="275">
      <c r="C275" s="34"/>
      <c r="D275" s="34"/>
      <c r="F275" s="34"/>
    </row>
    <row r="276">
      <c r="C276" s="34"/>
      <c r="D276" s="34"/>
      <c r="F276" s="34"/>
    </row>
    <row r="277">
      <c r="C277" s="34"/>
      <c r="D277" s="34"/>
      <c r="F277" s="34"/>
    </row>
    <row r="278">
      <c r="C278" s="34"/>
      <c r="D278" s="34"/>
      <c r="F278" s="34"/>
    </row>
    <row r="279">
      <c r="C279" s="34"/>
      <c r="D279" s="34"/>
      <c r="F279" s="34"/>
    </row>
    <row r="280">
      <c r="C280" s="34"/>
      <c r="D280" s="34"/>
      <c r="F280" s="34"/>
    </row>
    <row r="281">
      <c r="C281" s="34"/>
      <c r="D281" s="34"/>
      <c r="F281" s="34"/>
    </row>
    <row r="282">
      <c r="C282" s="34"/>
      <c r="D282" s="34"/>
      <c r="F282" s="34"/>
    </row>
    <row r="283">
      <c r="C283" s="34"/>
      <c r="D283" s="34"/>
      <c r="F283" s="34"/>
    </row>
    <row r="284">
      <c r="C284" s="34"/>
      <c r="D284" s="34"/>
      <c r="F284" s="34"/>
    </row>
    <row r="285">
      <c r="C285" s="34"/>
      <c r="D285" s="34"/>
      <c r="F285" s="34"/>
    </row>
    <row r="286">
      <c r="C286" s="34"/>
      <c r="D286" s="34"/>
      <c r="F286" s="34"/>
    </row>
    <row r="287">
      <c r="C287" s="34"/>
      <c r="D287" s="34"/>
      <c r="F287" s="34"/>
    </row>
    <row r="288">
      <c r="C288" s="34"/>
      <c r="D288" s="34"/>
      <c r="F288" s="34"/>
    </row>
    <row r="289">
      <c r="C289" s="34"/>
      <c r="D289" s="34"/>
      <c r="F289" s="34"/>
    </row>
    <row r="290">
      <c r="C290" s="34"/>
      <c r="D290" s="34"/>
      <c r="F290" s="34"/>
    </row>
    <row r="291">
      <c r="C291" s="34"/>
      <c r="D291" s="34"/>
      <c r="F291" s="34"/>
    </row>
    <row r="292">
      <c r="C292" s="34"/>
      <c r="D292" s="34"/>
      <c r="F292" s="34"/>
    </row>
    <row r="293">
      <c r="C293" s="34"/>
      <c r="D293" s="34"/>
      <c r="F293" s="34"/>
    </row>
    <row r="294">
      <c r="C294" s="34"/>
      <c r="D294" s="34"/>
      <c r="F294" s="34"/>
    </row>
    <row r="295">
      <c r="C295" s="34"/>
      <c r="D295" s="34"/>
      <c r="F295" s="34"/>
    </row>
    <row r="296">
      <c r="C296" s="34"/>
      <c r="D296" s="34"/>
      <c r="F296" s="34"/>
    </row>
    <row r="297">
      <c r="C297" s="34"/>
      <c r="D297" s="34"/>
      <c r="F297" s="34"/>
    </row>
    <row r="298">
      <c r="C298" s="34"/>
      <c r="D298" s="34"/>
      <c r="F298" s="34"/>
    </row>
    <row r="299">
      <c r="C299" s="34"/>
      <c r="D299" s="34"/>
      <c r="F299" s="34"/>
    </row>
    <row r="300">
      <c r="C300" s="34"/>
      <c r="D300" s="34"/>
      <c r="F300" s="34"/>
    </row>
    <row r="301">
      <c r="C301" s="34"/>
      <c r="D301" s="34"/>
      <c r="F301" s="34"/>
    </row>
    <row r="302">
      <c r="C302" s="34"/>
      <c r="D302" s="34"/>
      <c r="F302" s="34"/>
    </row>
    <row r="303">
      <c r="C303" s="34"/>
      <c r="D303" s="34"/>
      <c r="F303" s="34"/>
    </row>
    <row r="304">
      <c r="C304" s="34"/>
      <c r="D304" s="34"/>
      <c r="F304" s="34"/>
    </row>
    <row r="305">
      <c r="C305" s="34"/>
      <c r="D305" s="34"/>
      <c r="F305" s="34"/>
    </row>
    <row r="306">
      <c r="C306" s="34"/>
      <c r="D306" s="34"/>
      <c r="F306" s="34"/>
    </row>
    <row r="307">
      <c r="C307" s="34"/>
      <c r="D307" s="34"/>
      <c r="F307" s="34"/>
    </row>
    <row r="308">
      <c r="C308" s="34"/>
      <c r="D308" s="34"/>
      <c r="F308" s="34"/>
    </row>
    <row r="309">
      <c r="C309" s="34"/>
      <c r="D309" s="34"/>
      <c r="F309" s="34"/>
    </row>
    <row r="310">
      <c r="C310" s="34"/>
      <c r="D310" s="34"/>
      <c r="F310" s="34"/>
    </row>
    <row r="311">
      <c r="C311" s="34"/>
      <c r="D311" s="34"/>
      <c r="F311" s="34"/>
    </row>
    <row r="312">
      <c r="C312" s="34"/>
      <c r="D312" s="34"/>
      <c r="F312" s="34"/>
    </row>
    <row r="313">
      <c r="C313" s="34"/>
      <c r="D313" s="34"/>
      <c r="F313" s="34"/>
    </row>
    <row r="314">
      <c r="C314" s="34"/>
      <c r="D314" s="34"/>
      <c r="F314" s="34"/>
    </row>
    <row r="315">
      <c r="C315" s="34"/>
      <c r="D315" s="34"/>
      <c r="F315" s="34"/>
    </row>
    <row r="316">
      <c r="C316" s="34"/>
      <c r="D316" s="34"/>
      <c r="F316" s="34"/>
    </row>
    <row r="317">
      <c r="C317" s="34"/>
      <c r="D317" s="34"/>
      <c r="F317" s="34"/>
    </row>
    <row r="318">
      <c r="C318" s="34"/>
      <c r="D318" s="34"/>
      <c r="F318" s="34"/>
    </row>
    <row r="319">
      <c r="C319" s="34"/>
      <c r="D319" s="34"/>
      <c r="F319" s="34"/>
    </row>
    <row r="320">
      <c r="C320" s="34"/>
      <c r="D320" s="34"/>
      <c r="F320" s="34"/>
    </row>
    <row r="321">
      <c r="C321" s="34"/>
      <c r="D321" s="34"/>
      <c r="F321" s="34"/>
    </row>
    <row r="322">
      <c r="C322" s="34"/>
      <c r="D322" s="34"/>
      <c r="F322" s="34"/>
    </row>
    <row r="323">
      <c r="C323" s="34"/>
      <c r="D323" s="34"/>
      <c r="F323" s="34"/>
    </row>
    <row r="324">
      <c r="C324" s="34"/>
      <c r="D324" s="34"/>
      <c r="F324" s="34"/>
    </row>
    <row r="325">
      <c r="C325" s="34"/>
      <c r="D325" s="34"/>
      <c r="F325" s="34"/>
    </row>
    <row r="326">
      <c r="C326" s="34"/>
      <c r="D326" s="34"/>
      <c r="F326" s="34"/>
    </row>
    <row r="327">
      <c r="C327" s="34"/>
      <c r="D327" s="34"/>
      <c r="F327" s="34"/>
    </row>
    <row r="328">
      <c r="C328" s="34"/>
      <c r="D328" s="34"/>
      <c r="F328" s="34"/>
    </row>
    <row r="329">
      <c r="C329" s="34"/>
      <c r="D329" s="34"/>
      <c r="F329" s="34"/>
    </row>
    <row r="330">
      <c r="C330" s="34"/>
      <c r="D330" s="34"/>
      <c r="F330" s="34"/>
    </row>
    <row r="331">
      <c r="C331" s="34"/>
      <c r="D331" s="34"/>
      <c r="F331" s="34"/>
    </row>
    <row r="332">
      <c r="C332" s="34"/>
      <c r="D332" s="34"/>
      <c r="F332" s="34"/>
    </row>
    <row r="333">
      <c r="C333" s="34"/>
      <c r="D333" s="34"/>
      <c r="F333" s="34"/>
    </row>
    <row r="334">
      <c r="C334" s="34"/>
      <c r="D334" s="34"/>
      <c r="F334" s="34"/>
    </row>
    <row r="335">
      <c r="C335" s="34"/>
      <c r="D335" s="34"/>
      <c r="F335" s="34"/>
    </row>
    <row r="336">
      <c r="C336" s="34"/>
      <c r="D336" s="34"/>
      <c r="F336" s="34"/>
    </row>
    <row r="337">
      <c r="C337" s="34"/>
      <c r="D337" s="34"/>
      <c r="F337" s="34"/>
    </row>
    <row r="338">
      <c r="C338" s="34"/>
      <c r="D338" s="34"/>
      <c r="F338" s="34"/>
    </row>
    <row r="339">
      <c r="C339" s="34"/>
      <c r="D339" s="34"/>
      <c r="F339" s="34"/>
    </row>
    <row r="340">
      <c r="C340" s="34"/>
      <c r="D340" s="34"/>
      <c r="F340" s="34"/>
    </row>
    <row r="341">
      <c r="C341" s="34"/>
      <c r="D341" s="34"/>
      <c r="F341" s="34"/>
    </row>
    <row r="342">
      <c r="C342" s="34"/>
      <c r="D342" s="34"/>
      <c r="F342" s="34"/>
    </row>
    <row r="343">
      <c r="C343" s="34"/>
      <c r="D343" s="34"/>
      <c r="F343" s="34"/>
    </row>
    <row r="344">
      <c r="C344" s="34"/>
      <c r="D344" s="34"/>
      <c r="F344" s="34"/>
    </row>
    <row r="345">
      <c r="C345" s="34"/>
      <c r="D345" s="34"/>
      <c r="F345" s="34"/>
    </row>
    <row r="346">
      <c r="C346" s="34"/>
      <c r="D346" s="34"/>
      <c r="F346" s="34"/>
    </row>
    <row r="347">
      <c r="C347" s="34"/>
      <c r="D347" s="34"/>
      <c r="F347" s="34"/>
    </row>
    <row r="348">
      <c r="C348" s="34"/>
      <c r="D348" s="34"/>
      <c r="F348" s="34"/>
    </row>
    <row r="349">
      <c r="C349" s="34"/>
      <c r="D349" s="34"/>
      <c r="F349" s="34"/>
    </row>
    <row r="350">
      <c r="C350" s="34"/>
      <c r="D350" s="34"/>
      <c r="F350" s="34"/>
    </row>
    <row r="351">
      <c r="C351" s="34"/>
      <c r="D351" s="34"/>
      <c r="F351" s="34"/>
    </row>
    <row r="352">
      <c r="C352" s="34"/>
      <c r="D352" s="34"/>
      <c r="F352" s="34"/>
    </row>
    <row r="353">
      <c r="C353" s="34"/>
      <c r="D353" s="34"/>
      <c r="F353" s="34"/>
    </row>
    <row r="354">
      <c r="C354" s="34"/>
      <c r="D354" s="34"/>
      <c r="F354" s="34"/>
    </row>
    <row r="355">
      <c r="C355" s="34"/>
      <c r="D355" s="34"/>
      <c r="F355" s="34"/>
    </row>
    <row r="356">
      <c r="C356" s="34"/>
      <c r="D356" s="34"/>
      <c r="F356" s="34"/>
    </row>
    <row r="357">
      <c r="C357" s="34"/>
      <c r="D357" s="34"/>
      <c r="F357" s="34"/>
    </row>
    <row r="358">
      <c r="C358" s="34"/>
      <c r="D358" s="34"/>
      <c r="F358" s="34"/>
    </row>
    <row r="359">
      <c r="C359" s="34"/>
      <c r="D359" s="34"/>
      <c r="F359" s="34"/>
    </row>
    <row r="360">
      <c r="C360" s="34"/>
      <c r="D360" s="34"/>
      <c r="F360" s="34"/>
    </row>
    <row r="361">
      <c r="C361" s="34"/>
      <c r="D361" s="34"/>
      <c r="F361" s="34"/>
    </row>
    <row r="362">
      <c r="C362" s="34"/>
      <c r="D362" s="34"/>
      <c r="F362" s="34"/>
    </row>
    <row r="363">
      <c r="C363" s="34"/>
      <c r="D363" s="34"/>
      <c r="F363" s="34"/>
    </row>
    <row r="364">
      <c r="C364" s="34"/>
      <c r="D364" s="34"/>
      <c r="F364" s="34"/>
    </row>
    <row r="365">
      <c r="C365" s="34"/>
      <c r="D365" s="34"/>
      <c r="F365" s="34"/>
    </row>
    <row r="366">
      <c r="C366" s="34"/>
      <c r="D366" s="34"/>
      <c r="F366" s="34"/>
    </row>
    <row r="367">
      <c r="C367" s="34"/>
      <c r="D367" s="34"/>
      <c r="F367" s="34"/>
    </row>
    <row r="368">
      <c r="C368" s="34"/>
      <c r="D368" s="34"/>
      <c r="F368" s="34"/>
    </row>
    <row r="369">
      <c r="C369" s="34"/>
      <c r="D369" s="34"/>
      <c r="F369" s="34"/>
    </row>
    <row r="370">
      <c r="C370" s="34"/>
      <c r="D370" s="34"/>
      <c r="F370" s="34"/>
    </row>
    <row r="371">
      <c r="C371" s="34"/>
      <c r="D371" s="34"/>
      <c r="F371" s="34"/>
    </row>
    <row r="372">
      <c r="C372" s="34"/>
      <c r="D372" s="34"/>
      <c r="F372" s="34"/>
    </row>
    <row r="373">
      <c r="C373" s="34"/>
      <c r="D373" s="34"/>
      <c r="F373" s="34"/>
    </row>
    <row r="374">
      <c r="C374" s="34"/>
      <c r="D374" s="34"/>
      <c r="F374" s="34"/>
    </row>
    <row r="375">
      <c r="C375" s="34"/>
      <c r="D375" s="34"/>
      <c r="F375" s="34"/>
    </row>
    <row r="376">
      <c r="C376" s="34"/>
      <c r="D376" s="34"/>
      <c r="F376" s="34"/>
    </row>
    <row r="377">
      <c r="C377" s="34"/>
      <c r="D377" s="34"/>
      <c r="F377" s="34"/>
    </row>
    <row r="378">
      <c r="C378" s="34"/>
      <c r="D378" s="34"/>
      <c r="F378" s="34"/>
    </row>
    <row r="379">
      <c r="C379" s="34"/>
      <c r="D379" s="34"/>
      <c r="F379" s="34"/>
    </row>
    <row r="380">
      <c r="C380" s="34"/>
      <c r="D380" s="34"/>
      <c r="F380" s="34"/>
    </row>
    <row r="381">
      <c r="C381" s="34"/>
      <c r="D381" s="34"/>
      <c r="F381" s="34"/>
    </row>
    <row r="382">
      <c r="C382" s="34"/>
      <c r="D382" s="34"/>
      <c r="F382" s="34"/>
    </row>
    <row r="383">
      <c r="C383" s="34"/>
      <c r="D383" s="34"/>
      <c r="F383" s="34"/>
    </row>
    <row r="384">
      <c r="C384" s="34"/>
      <c r="D384" s="34"/>
      <c r="F384" s="34"/>
    </row>
    <row r="385">
      <c r="C385" s="34"/>
      <c r="D385" s="34"/>
      <c r="F385" s="34"/>
    </row>
    <row r="386">
      <c r="C386" s="34"/>
      <c r="D386" s="34"/>
      <c r="F386" s="34"/>
    </row>
    <row r="387">
      <c r="C387" s="34"/>
      <c r="D387" s="34"/>
      <c r="F387" s="34"/>
    </row>
    <row r="388">
      <c r="C388" s="34"/>
      <c r="D388" s="34"/>
      <c r="F388" s="34"/>
    </row>
    <row r="389">
      <c r="C389" s="34"/>
      <c r="D389" s="34"/>
      <c r="F389" s="34"/>
    </row>
    <row r="390">
      <c r="C390" s="34"/>
      <c r="D390" s="34"/>
      <c r="F390" s="34"/>
    </row>
    <row r="391">
      <c r="C391" s="34"/>
      <c r="D391" s="34"/>
      <c r="F391" s="34"/>
    </row>
    <row r="392">
      <c r="C392" s="34"/>
      <c r="D392" s="34"/>
      <c r="F392" s="34"/>
    </row>
    <row r="393">
      <c r="C393" s="34"/>
      <c r="D393" s="34"/>
      <c r="F393" s="34"/>
    </row>
    <row r="394">
      <c r="C394" s="34"/>
      <c r="D394" s="34"/>
      <c r="F394" s="34"/>
    </row>
    <row r="395">
      <c r="C395" s="34"/>
      <c r="D395" s="34"/>
      <c r="F395" s="34"/>
    </row>
    <row r="396">
      <c r="C396" s="34"/>
      <c r="D396" s="34"/>
      <c r="F396" s="34"/>
    </row>
    <row r="397">
      <c r="C397" s="34"/>
      <c r="D397" s="34"/>
      <c r="F397" s="34"/>
    </row>
    <row r="398">
      <c r="C398" s="34"/>
      <c r="D398" s="34"/>
      <c r="F398" s="34"/>
    </row>
    <row r="399">
      <c r="C399" s="34"/>
      <c r="D399" s="34"/>
      <c r="F399" s="34"/>
    </row>
    <row r="400">
      <c r="C400" s="34"/>
      <c r="D400" s="34"/>
      <c r="F400" s="34"/>
    </row>
    <row r="401">
      <c r="C401" s="34"/>
      <c r="D401" s="34"/>
      <c r="F401" s="34"/>
    </row>
    <row r="402">
      <c r="C402" s="34"/>
      <c r="D402" s="34"/>
      <c r="F402" s="34"/>
    </row>
    <row r="403">
      <c r="C403" s="34"/>
      <c r="D403" s="34"/>
      <c r="F403" s="34"/>
    </row>
    <row r="404">
      <c r="C404" s="34"/>
      <c r="D404" s="34"/>
      <c r="F404" s="34"/>
    </row>
    <row r="405">
      <c r="C405" s="34"/>
      <c r="D405" s="34"/>
      <c r="F405" s="34"/>
    </row>
    <row r="406">
      <c r="C406" s="34"/>
      <c r="D406" s="34"/>
      <c r="F406" s="34"/>
    </row>
    <row r="407">
      <c r="C407" s="34"/>
      <c r="D407" s="34"/>
      <c r="F407" s="34"/>
    </row>
    <row r="408">
      <c r="C408" s="34"/>
      <c r="D408" s="34"/>
      <c r="F408" s="34"/>
    </row>
    <row r="409">
      <c r="C409" s="34"/>
      <c r="D409" s="34"/>
      <c r="F409" s="34"/>
    </row>
    <row r="410">
      <c r="C410" s="34"/>
      <c r="D410" s="34"/>
      <c r="F410" s="34"/>
    </row>
    <row r="411">
      <c r="C411" s="34"/>
      <c r="D411" s="34"/>
      <c r="F411" s="34"/>
    </row>
    <row r="412">
      <c r="C412" s="34"/>
      <c r="D412" s="34"/>
      <c r="F412" s="34"/>
    </row>
    <row r="413">
      <c r="C413" s="34"/>
      <c r="D413" s="34"/>
      <c r="F413" s="34"/>
    </row>
    <row r="414">
      <c r="C414" s="34"/>
      <c r="D414" s="34"/>
      <c r="F414" s="34"/>
    </row>
    <row r="415">
      <c r="C415" s="34"/>
      <c r="D415" s="34"/>
      <c r="F415" s="34"/>
    </row>
    <row r="416">
      <c r="C416" s="34"/>
      <c r="D416" s="34"/>
      <c r="F416" s="34"/>
    </row>
    <row r="417">
      <c r="C417" s="34"/>
      <c r="D417" s="34"/>
      <c r="F417" s="34"/>
    </row>
    <row r="418">
      <c r="C418" s="34"/>
      <c r="D418" s="34"/>
      <c r="F418" s="34"/>
    </row>
    <row r="419">
      <c r="C419" s="34"/>
      <c r="D419" s="34"/>
      <c r="F419" s="34"/>
    </row>
    <row r="420">
      <c r="C420" s="34"/>
      <c r="D420" s="34"/>
      <c r="F420" s="34"/>
    </row>
    <row r="421">
      <c r="C421" s="34"/>
      <c r="D421" s="34"/>
      <c r="F421" s="34"/>
    </row>
    <row r="422">
      <c r="C422" s="34"/>
      <c r="D422" s="34"/>
      <c r="F422" s="34"/>
    </row>
    <row r="423">
      <c r="C423" s="34"/>
      <c r="D423" s="34"/>
      <c r="F423" s="34"/>
    </row>
    <row r="424">
      <c r="C424" s="34"/>
      <c r="D424" s="34"/>
      <c r="F424" s="34"/>
    </row>
    <row r="425">
      <c r="C425" s="34"/>
      <c r="D425" s="34"/>
      <c r="F425" s="34"/>
    </row>
    <row r="426">
      <c r="C426" s="34"/>
      <c r="D426" s="34"/>
      <c r="F426" s="34"/>
    </row>
    <row r="427">
      <c r="C427" s="34"/>
      <c r="D427" s="34"/>
      <c r="F427" s="34"/>
    </row>
    <row r="428">
      <c r="C428" s="34"/>
      <c r="D428" s="34"/>
      <c r="F428" s="34"/>
    </row>
    <row r="429">
      <c r="C429" s="34"/>
      <c r="D429" s="34"/>
      <c r="F429" s="34"/>
    </row>
    <row r="430">
      <c r="C430" s="34"/>
      <c r="D430" s="34"/>
      <c r="F430" s="34"/>
    </row>
    <row r="431">
      <c r="C431" s="34"/>
      <c r="D431" s="34"/>
      <c r="F431" s="34"/>
    </row>
    <row r="432">
      <c r="C432" s="34"/>
      <c r="D432" s="34"/>
      <c r="F432" s="34"/>
    </row>
    <row r="433">
      <c r="C433" s="34"/>
      <c r="D433" s="34"/>
      <c r="F433" s="34"/>
    </row>
    <row r="434">
      <c r="C434" s="34"/>
      <c r="D434" s="34"/>
      <c r="F434" s="34"/>
    </row>
    <row r="435">
      <c r="C435" s="34"/>
      <c r="D435" s="34"/>
      <c r="F435" s="34"/>
    </row>
    <row r="436">
      <c r="C436" s="34"/>
      <c r="D436" s="34"/>
      <c r="F436" s="34"/>
    </row>
    <row r="437">
      <c r="C437" s="34"/>
      <c r="D437" s="34"/>
      <c r="F437" s="34"/>
    </row>
    <row r="438">
      <c r="C438" s="34"/>
      <c r="D438" s="34"/>
      <c r="F438" s="34"/>
    </row>
    <row r="439">
      <c r="C439" s="34"/>
      <c r="D439" s="34"/>
      <c r="F439" s="34"/>
    </row>
    <row r="440">
      <c r="C440" s="34"/>
      <c r="D440" s="34"/>
      <c r="F440" s="34"/>
    </row>
    <row r="441">
      <c r="C441" s="34"/>
      <c r="D441" s="34"/>
      <c r="F441" s="34"/>
    </row>
    <row r="442">
      <c r="C442" s="34"/>
      <c r="D442" s="34"/>
      <c r="F442" s="34"/>
    </row>
    <row r="443">
      <c r="C443" s="34"/>
      <c r="D443" s="34"/>
      <c r="F443" s="34"/>
    </row>
    <row r="444">
      <c r="C444" s="34"/>
      <c r="D444" s="34"/>
      <c r="F444" s="34"/>
    </row>
    <row r="445">
      <c r="C445" s="34"/>
      <c r="D445" s="34"/>
      <c r="F445" s="34"/>
    </row>
    <row r="446">
      <c r="C446" s="34"/>
      <c r="D446" s="34"/>
      <c r="F446" s="34"/>
    </row>
    <row r="447">
      <c r="C447" s="34"/>
      <c r="D447" s="34"/>
      <c r="F447" s="34"/>
    </row>
    <row r="448">
      <c r="C448" s="34"/>
      <c r="D448" s="34"/>
      <c r="F448" s="34"/>
    </row>
    <row r="449">
      <c r="C449" s="34"/>
      <c r="D449" s="34"/>
      <c r="F449" s="34"/>
    </row>
    <row r="450">
      <c r="C450" s="34"/>
      <c r="D450" s="34"/>
      <c r="F450" s="34"/>
    </row>
    <row r="451">
      <c r="C451" s="34"/>
      <c r="D451" s="34"/>
      <c r="F451" s="34"/>
    </row>
    <row r="452">
      <c r="C452" s="34"/>
      <c r="D452" s="34"/>
      <c r="F452" s="34"/>
    </row>
    <row r="453">
      <c r="C453" s="34"/>
      <c r="D453" s="34"/>
      <c r="F453" s="34"/>
    </row>
    <row r="454">
      <c r="C454" s="34"/>
      <c r="D454" s="34"/>
      <c r="F454" s="34"/>
    </row>
    <row r="455">
      <c r="C455" s="34"/>
      <c r="D455" s="34"/>
      <c r="F455" s="34"/>
    </row>
    <row r="456">
      <c r="C456" s="34"/>
      <c r="D456" s="34"/>
      <c r="F456" s="34"/>
    </row>
    <row r="457">
      <c r="C457" s="34"/>
      <c r="D457" s="34"/>
      <c r="F457" s="34"/>
    </row>
    <row r="458">
      <c r="C458" s="34"/>
      <c r="D458" s="34"/>
      <c r="F458" s="34"/>
    </row>
    <row r="459">
      <c r="C459" s="34"/>
      <c r="D459" s="34"/>
      <c r="F459" s="34"/>
    </row>
    <row r="460">
      <c r="C460" s="34"/>
      <c r="D460" s="34"/>
      <c r="F460" s="34"/>
    </row>
    <row r="461">
      <c r="C461" s="34"/>
      <c r="D461" s="34"/>
      <c r="F461" s="34"/>
    </row>
    <row r="462">
      <c r="C462" s="34"/>
      <c r="D462" s="34"/>
      <c r="F462" s="34"/>
    </row>
    <row r="463">
      <c r="C463" s="34"/>
      <c r="D463" s="34"/>
      <c r="F463" s="34"/>
    </row>
    <row r="464">
      <c r="C464" s="34"/>
      <c r="D464" s="34"/>
      <c r="F464" s="34"/>
    </row>
    <row r="465">
      <c r="C465" s="34"/>
      <c r="D465" s="34"/>
      <c r="F465" s="34"/>
    </row>
    <row r="466">
      <c r="C466" s="34"/>
      <c r="D466" s="34"/>
      <c r="F466" s="34"/>
    </row>
    <row r="467">
      <c r="C467" s="34"/>
      <c r="D467" s="34"/>
      <c r="F467" s="34"/>
    </row>
    <row r="468">
      <c r="C468" s="34"/>
      <c r="D468" s="34"/>
      <c r="F468" s="34"/>
    </row>
    <row r="469">
      <c r="C469" s="34"/>
      <c r="D469" s="34"/>
      <c r="F469" s="34"/>
    </row>
    <row r="470">
      <c r="C470" s="34"/>
      <c r="D470" s="34"/>
      <c r="F470" s="34"/>
    </row>
    <row r="471">
      <c r="C471" s="34"/>
      <c r="D471" s="34"/>
      <c r="F471" s="34"/>
    </row>
    <row r="472">
      <c r="C472" s="34"/>
      <c r="D472" s="34"/>
      <c r="F472" s="34"/>
    </row>
    <row r="473">
      <c r="C473" s="34"/>
      <c r="D473" s="34"/>
      <c r="F473" s="34"/>
    </row>
    <row r="474">
      <c r="C474" s="34"/>
      <c r="D474" s="34"/>
      <c r="F474" s="34"/>
    </row>
    <row r="475">
      <c r="C475" s="34"/>
      <c r="D475" s="34"/>
      <c r="F475" s="34"/>
    </row>
    <row r="476">
      <c r="C476" s="34"/>
      <c r="D476" s="34"/>
      <c r="F476" s="34"/>
    </row>
    <row r="477">
      <c r="C477" s="34"/>
      <c r="D477" s="34"/>
      <c r="F477" s="34"/>
    </row>
    <row r="478">
      <c r="C478" s="34"/>
      <c r="D478" s="34"/>
      <c r="F478" s="34"/>
    </row>
    <row r="479">
      <c r="C479" s="34"/>
      <c r="D479" s="34"/>
      <c r="F479" s="34"/>
    </row>
    <row r="480">
      <c r="C480" s="34"/>
      <c r="D480" s="34"/>
      <c r="F480" s="34"/>
    </row>
    <row r="481">
      <c r="C481" s="34"/>
      <c r="D481" s="34"/>
      <c r="F481" s="34"/>
    </row>
    <row r="482">
      <c r="C482" s="34"/>
      <c r="D482" s="34"/>
      <c r="F482" s="34"/>
    </row>
    <row r="483">
      <c r="C483" s="34"/>
      <c r="D483" s="34"/>
      <c r="F483" s="34"/>
    </row>
    <row r="484">
      <c r="C484" s="34"/>
      <c r="D484" s="34"/>
      <c r="F484" s="34"/>
    </row>
    <row r="485">
      <c r="C485" s="34"/>
      <c r="D485" s="34"/>
      <c r="F485" s="34"/>
    </row>
    <row r="486">
      <c r="C486" s="34"/>
      <c r="D486" s="34"/>
      <c r="F486" s="34"/>
    </row>
    <row r="487">
      <c r="C487" s="34"/>
      <c r="D487" s="34"/>
      <c r="F487" s="34"/>
    </row>
    <row r="488">
      <c r="C488" s="34"/>
      <c r="D488" s="34"/>
      <c r="F488" s="34"/>
    </row>
    <row r="489">
      <c r="C489" s="34"/>
      <c r="D489" s="34"/>
      <c r="F489" s="34"/>
    </row>
    <row r="490">
      <c r="C490" s="34"/>
      <c r="D490" s="34"/>
      <c r="F490" s="34"/>
    </row>
    <row r="491">
      <c r="C491" s="34"/>
      <c r="D491" s="34"/>
      <c r="F491" s="34"/>
    </row>
    <row r="492">
      <c r="C492" s="34"/>
      <c r="D492" s="34"/>
      <c r="F492" s="34"/>
    </row>
    <row r="493">
      <c r="C493" s="34"/>
      <c r="D493" s="34"/>
      <c r="F493" s="34"/>
    </row>
    <row r="494">
      <c r="C494" s="34"/>
      <c r="D494" s="34"/>
      <c r="F494" s="34"/>
    </row>
    <row r="495">
      <c r="C495" s="34"/>
      <c r="D495" s="34"/>
      <c r="F495" s="34"/>
    </row>
    <row r="496">
      <c r="C496" s="34"/>
      <c r="D496" s="34"/>
      <c r="F496" s="34"/>
    </row>
    <row r="497">
      <c r="C497" s="34"/>
      <c r="D497" s="34"/>
      <c r="F497" s="34"/>
    </row>
    <row r="498">
      <c r="C498" s="34"/>
      <c r="D498" s="34"/>
      <c r="F498" s="34"/>
    </row>
    <row r="499">
      <c r="C499" s="34"/>
      <c r="D499" s="34"/>
      <c r="F499" s="34"/>
    </row>
    <row r="500">
      <c r="C500" s="34"/>
      <c r="D500" s="34"/>
      <c r="F500" s="34"/>
    </row>
    <row r="501">
      <c r="C501" s="34"/>
      <c r="D501" s="34"/>
      <c r="F501" s="34"/>
    </row>
    <row r="502">
      <c r="C502" s="34"/>
      <c r="D502" s="34"/>
      <c r="F502" s="34"/>
    </row>
    <row r="503">
      <c r="C503" s="34"/>
      <c r="D503" s="34"/>
      <c r="F503" s="34"/>
    </row>
    <row r="504">
      <c r="C504" s="34"/>
      <c r="D504" s="34"/>
      <c r="F504" s="34"/>
    </row>
    <row r="505">
      <c r="C505" s="34"/>
      <c r="D505" s="34"/>
      <c r="F505" s="34"/>
    </row>
    <row r="506">
      <c r="C506" s="34"/>
      <c r="D506" s="34"/>
      <c r="F506" s="34"/>
    </row>
    <row r="507">
      <c r="C507" s="34"/>
      <c r="D507" s="34"/>
      <c r="F507" s="34"/>
    </row>
    <row r="508">
      <c r="C508" s="34"/>
      <c r="D508" s="34"/>
      <c r="F508" s="34"/>
    </row>
    <row r="509">
      <c r="C509" s="34"/>
      <c r="D509" s="34"/>
      <c r="F509" s="34"/>
    </row>
    <row r="510">
      <c r="C510" s="34"/>
      <c r="D510" s="34"/>
      <c r="F510" s="34"/>
    </row>
    <row r="511">
      <c r="C511" s="34"/>
      <c r="D511" s="34"/>
      <c r="F511" s="34"/>
    </row>
    <row r="512">
      <c r="C512" s="34"/>
      <c r="D512" s="34"/>
      <c r="F512" s="34"/>
    </row>
    <row r="513">
      <c r="C513" s="34"/>
      <c r="D513" s="34"/>
      <c r="F513" s="34"/>
    </row>
    <row r="514">
      <c r="C514" s="34"/>
      <c r="D514" s="34"/>
      <c r="F514" s="34"/>
    </row>
    <row r="515">
      <c r="C515" s="34"/>
      <c r="D515" s="34"/>
      <c r="F515" s="34"/>
    </row>
    <row r="516">
      <c r="C516" s="34"/>
      <c r="D516" s="34"/>
      <c r="F516" s="34"/>
    </row>
    <row r="517">
      <c r="C517" s="34"/>
      <c r="D517" s="34"/>
      <c r="F517" s="34"/>
    </row>
    <row r="518">
      <c r="C518" s="34"/>
      <c r="D518" s="34"/>
      <c r="F518" s="34"/>
    </row>
    <row r="519">
      <c r="C519" s="34"/>
      <c r="D519" s="34"/>
      <c r="F519" s="34"/>
    </row>
    <row r="520">
      <c r="C520" s="34"/>
      <c r="D520" s="34"/>
      <c r="F520" s="34"/>
    </row>
    <row r="521">
      <c r="C521" s="34"/>
      <c r="D521" s="34"/>
      <c r="F521" s="34"/>
    </row>
    <row r="522">
      <c r="C522" s="34"/>
      <c r="D522" s="34"/>
      <c r="F522" s="34"/>
    </row>
    <row r="523">
      <c r="C523" s="34"/>
      <c r="D523" s="34"/>
      <c r="F523" s="34"/>
    </row>
    <row r="524">
      <c r="C524" s="34"/>
      <c r="D524" s="34"/>
      <c r="F524" s="34"/>
    </row>
    <row r="525">
      <c r="C525" s="34"/>
      <c r="D525" s="34"/>
      <c r="F525" s="34"/>
    </row>
    <row r="526">
      <c r="C526" s="34"/>
      <c r="D526" s="34"/>
      <c r="F526" s="34"/>
    </row>
    <row r="527">
      <c r="C527" s="34"/>
      <c r="D527" s="34"/>
      <c r="F527" s="34"/>
    </row>
    <row r="528">
      <c r="C528" s="34"/>
      <c r="D528" s="34"/>
      <c r="F528" s="34"/>
    </row>
    <row r="529">
      <c r="C529" s="34"/>
      <c r="D529" s="34"/>
      <c r="F529" s="34"/>
    </row>
    <row r="530">
      <c r="C530" s="34"/>
      <c r="D530" s="34"/>
      <c r="F530" s="34"/>
    </row>
    <row r="531">
      <c r="C531" s="34"/>
      <c r="D531" s="34"/>
      <c r="F531" s="34"/>
    </row>
    <row r="532">
      <c r="C532" s="34"/>
      <c r="D532" s="34"/>
      <c r="F532" s="34"/>
    </row>
    <row r="533">
      <c r="C533" s="34"/>
      <c r="D533" s="34"/>
      <c r="F533" s="34"/>
    </row>
    <row r="534">
      <c r="C534" s="34"/>
      <c r="D534" s="34"/>
      <c r="F534" s="34"/>
    </row>
    <row r="535">
      <c r="C535" s="34"/>
      <c r="D535" s="34"/>
      <c r="F535" s="34"/>
    </row>
    <row r="536">
      <c r="C536" s="34"/>
      <c r="D536" s="34"/>
      <c r="F536" s="34"/>
    </row>
    <row r="537">
      <c r="C537" s="34"/>
      <c r="D537" s="34"/>
      <c r="F537" s="34"/>
    </row>
    <row r="538">
      <c r="C538" s="34"/>
      <c r="D538" s="34"/>
      <c r="F538" s="34"/>
    </row>
    <row r="539">
      <c r="C539" s="34"/>
      <c r="D539" s="34"/>
      <c r="F539" s="34"/>
    </row>
    <row r="540">
      <c r="C540" s="34"/>
      <c r="D540" s="34"/>
      <c r="F540" s="34"/>
    </row>
    <row r="541">
      <c r="C541" s="34"/>
      <c r="D541" s="34"/>
      <c r="F541" s="34"/>
    </row>
    <row r="542">
      <c r="C542" s="34"/>
      <c r="D542" s="34"/>
      <c r="F542" s="34"/>
    </row>
    <row r="543">
      <c r="C543" s="34"/>
      <c r="D543" s="34"/>
      <c r="F543" s="34"/>
    </row>
    <row r="544">
      <c r="C544" s="34"/>
      <c r="D544" s="34"/>
      <c r="F544" s="34"/>
    </row>
    <row r="545">
      <c r="C545" s="34"/>
      <c r="D545" s="34"/>
      <c r="F545" s="34"/>
    </row>
    <row r="546">
      <c r="C546" s="34"/>
      <c r="D546" s="34"/>
      <c r="F546" s="34"/>
    </row>
    <row r="547">
      <c r="C547" s="34"/>
      <c r="D547" s="34"/>
      <c r="F547" s="34"/>
    </row>
    <row r="548">
      <c r="C548" s="34"/>
      <c r="D548" s="34"/>
      <c r="F548" s="34"/>
    </row>
    <row r="549">
      <c r="C549" s="34"/>
      <c r="D549" s="34"/>
      <c r="F549" s="34"/>
    </row>
    <row r="550">
      <c r="C550" s="34"/>
      <c r="D550" s="34"/>
      <c r="F550" s="34"/>
    </row>
    <row r="551">
      <c r="C551" s="34"/>
      <c r="D551" s="34"/>
      <c r="F551" s="34"/>
    </row>
    <row r="552">
      <c r="C552" s="34"/>
      <c r="D552" s="34"/>
      <c r="F552" s="34"/>
    </row>
    <row r="553">
      <c r="C553" s="34"/>
      <c r="D553" s="34"/>
      <c r="F553" s="34"/>
    </row>
    <row r="554">
      <c r="C554" s="34"/>
      <c r="D554" s="34"/>
      <c r="F554" s="34"/>
    </row>
    <row r="555">
      <c r="C555" s="34"/>
      <c r="D555" s="34"/>
      <c r="F555" s="34"/>
    </row>
    <row r="556">
      <c r="C556" s="34"/>
      <c r="D556" s="34"/>
      <c r="F556" s="34"/>
    </row>
    <row r="557">
      <c r="C557" s="34"/>
      <c r="D557" s="34"/>
      <c r="F557" s="34"/>
    </row>
    <row r="558">
      <c r="C558" s="34"/>
      <c r="D558" s="34"/>
      <c r="F558" s="34"/>
    </row>
    <row r="559">
      <c r="C559" s="34"/>
      <c r="D559" s="34"/>
      <c r="F559" s="34"/>
    </row>
    <row r="560">
      <c r="C560" s="34"/>
      <c r="D560" s="34"/>
      <c r="F560" s="34"/>
    </row>
    <row r="561">
      <c r="C561" s="34"/>
      <c r="D561" s="34"/>
      <c r="F561" s="34"/>
    </row>
    <row r="562">
      <c r="C562" s="34"/>
      <c r="D562" s="34"/>
      <c r="F562" s="34"/>
    </row>
    <row r="563">
      <c r="C563" s="34"/>
      <c r="D563" s="34"/>
      <c r="F563" s="34"/>
    </row>
    <row r="564">
      <c r="C564" s="34"/>
      <c r="D564" s="34"/>
      <c r="F564" s="34"/>
    </row>
    <row r="565">
      <c r="C565" s="34"/>
      <c r="D565" s="34"/>
      <c r="F565" s="34"/>
    </row>
    <row r="566">
      <c r="C566" s="34"/>
      <c r="D566" s="34"/>
      <c r="F566" s="34"/>
    </row>
    <row r="567">
      <c r="C567" s="34"/>
      <c r="D567" s="34"/>
      <c r="F567" s="34"/>
    </row>
    <row r="568">
      <c r="C568" s="34"/>
      <c r="D568" s="34"/>
      <c r="F568" s="34"/>
    </row>
    <row r="569">
      <c r="C569" s="34"/>
      <c r="D569" s="34"/>
      <c r="F569" s="34"/>
    </row>
    <row r="570">
      <c r="C570" s="34"/>
      <c r="D570" s="34"/>
      <c r="F570" s="34"/>
    </row>
    <row r="571">
      <c r="C571" s="34"/>
      <c r="D571" s="34"/>
      <c r="F571" s="34"/>
    </row>
    <row r="572">
      <c r="C572" s="34"/>
      <c r="D572" s="34"/>
      <c r="F572" s="34"/>
    </row>
    <row r="573">
      <c r="C573" s="34"/>
      <c r="D573" s="34"/>
      <c r="F573" s="34"/>
    </row>
    <row r="574">
      <c r="C574" s="34"/>
      <c r="D574" s="34"/>
      <c r="F574" s="34"/>
    </row>
    <row r="575">
      <c r="C575" s="34"/>
      <c r="D575" s="34"/>
      <c r="F575" s="34"/>
    </row>
    <row r="576">
      <c r="C576" s="34"/>
      <c r="D576" s="34"/>
      <c r="F576" s="34"/>
    </row>
    <row r="577">
      <c r="C577" s="34"/>
      <c r="D577" s="34"/>
      <c r="F577" s="34"/>
    </row>
    <row r="578">
      <c r="C578" s="34"/>
      <c r="D578" s="34"/>
      <c r="F578" s="34"/>
    </row>
    <row r="579">
      <c r="C579" s="34"/>
      <c r="D579" s="34"/>
      <c r="F579" s="34"/>
    </row>
    <row r="580">
      <c r="C580" s="34"/>
      <c r="D580" s="34"/>
      <c r="F580" s="34"/>
    </row>
    <row r="581">
      <c r="C581" s="34"/>
      <c r="D581" s="34"/>
      <c r="F581" s="34"/>
    </row>
    <row r="582">
      <c r="C582" s="34"/>
      <c r="D582" s="34"/>
      <c r="F582" s="34"/>
    </row>
    <row r="583">
      <c r="C583" s="34"/>
      <c r="D583" s="34"/>
      <c r="F583" s="34"/>
    </row>
    <row r="584">
      <c r="C584" s="34"/>
      <c r="D584" s="34"/>
      <c r="F584" s="34"/>
    </row>
    <row r="585">
      <c r="C585" s="34"/>
      <c r="D585" s="34"/>
      <c r="F585" s="34"/>
    </row>
    <row r="586">
      <c r="C586" s="34"/>
      <c r="D586" s="34"/>
      <c r="F586" s="34"/>
    </row>
    <row r="587">
      <c r="C587" s="34"/>
      <c r="D587" s="34"/>
      <c r="F587" s="34"/>
    </row>
    <row r="588">
      <c r="C588" s="34"/>
      <c r="D588" s="34"/>
      <c r="F588" s="34"/>
    </row>
    <row r="589">
      <c r="C589" s="34"/>
      <c r="D589" s="34"/>
      <c r="F589" s="34"/>
    </row>
    <row r="590">
      <c r="C590" s="34"/>
      <c r="D590" s="34"/>
      <c r="F590" s="34"/>
    </row>
    <row r="591">
      <c r="C591" s="34"/>
      <c r="D591" s="34"/>
      <c r="F591" s="34"/>
    </row>
    <row r="592">
      <c r="C592" s="34"/>
      <c r="D592" s="34"/>
      <c r="F592" s="34"/>
    </row>
    <row r="593">
      <c r="C593" s="34"/>
      <c r="D593" s="34"/>
      <c r="F593" s="34"/>
    </row>
    <row r="594">
      <c r="C594" s="34"/>
      <c r="D594" s="34"/>
      <c r="F594" s="34"/>
    </row>
    <row r="595">
      <c r="C595" s="34"/>
      <c r="D595" s="34"/>
      <c r="F595" s="34"/>
    </row>
    <row r="596">
      <c r="C596" s="34"/>
      <c r="D596" s="34"/>
      <c r="F596" s="34"/>
    </row>
    <row r="597">
      <c r="C597" s="34"/>
      <c r="D597" s="34"/>
      <c r="F597" s="34"/>
    </row>
    <row r="598">
      <c r="C598" s="34"/>
      <c r="D598" s="34"/>
      <c r="F598" s="34"/>
    </row>
    <row r="599">
      <c r="C599" s="34"/>
      <c r="D599" s="34"/>
      <c r="F599" s="34"/>
    </row>
    <row r="600">
      <c r="C600" s="34"/>
      <c r="D600" s="34"/>
      <c r="F600" s="34"/>
    </row>
    <row r="601">
      <c r="C601" s="34"/>
      <c r="D601" s="34"/>
      <c r="F601" s="34"/>
    </row>
    <row r="602">
      <c r="C602" s="34"/>
      <c r="D602" s="34"/>
      <c r="F602" s="34"/>
    </row>
    <row r="603">
      <c r="C603" s="34"/>
      <c r="D603" s="34"/>
      <c r="F603" s="34"/>
    </row>
    <row r="604">
      <c r="C604" s="34"/>
      <c r="D604" s="34"/>
      <c r="F604" s="34"/>
    </row>
    <row r="605">
      <c r="C605" s="34"/>
      <c r="D605" s="34"/>
      <c r="F605" s="34"/>
    </row>
    <row r="606">
      <c r="C606" s="34"/>
      <c r="D606" s="34"/>
      <c r="F606" s="34"/>
    </row>
    <row r="607">
      <c r="C607" s="34"/>
      <c r="D607" s="34"/>
      <c r="F607" s="34"/>
    </row>
    <row r="608">
      <c r="C608" s="34"/>
      <c r="D608" s="34"/>
      <c r="F608" s="34"/>
    </row>
    <row r="609">
      <c r="C609" s="34"/>
      <c r="D609" s="34"/>
      <c r="F609" s="34"/>
    </row>
    <row r="610">
      <c r="C610" s="34"/>
      <c r="D610" s="34"/>
      <c r="F610" s="34"/>
    </row>
    <row r="611">
      <c r="C611" s="34"/>
      <c r="D611" s="34"/>
      <c r="F611" s="34"/>
    </row>
    <row r="612">
      <c r="C612" s="34"/>
      <c r="D612" s="34"/>
      <c r="F612" s="34"/>
    </row>
    <row r="613">
      <c r="C613" s="34"/>
      <c r="D613" s="34"/>
      <c r="F613" s="34"/>
    </row>
    <row r="614">
      <c r="C614" s="34"/>
      <c r="D614" s="34"/>
      <c r="F614" s="34"/>
    </row>
    <row r="615">
      <c r="C615" s="34"/>
      <c r="D615" s="34"/>
      <c r="F615" s="34"/>
    </row>
    <row r="616">
      <c r="C616" s="34"/>
      <c r="D616" s="34"/>
      <c r="F616" s="34"/>
    </row>
    <row r="617">
      <c r="C617" s="34"/>
      <c r="D617" s="34"/>
      <c r="F617" s="34"/>
    </row>
    <row r="618">
      <c r="C618" s="34"/>
      <c r="D618" s="34"/>
      <c r="F618" s="34"/>
    </row>
    <row r="619">
      <c r="C619" s="34"/>
      <c r="D619" s="34"/>
      <c r="F619" s="34"/>
    </row>
    <row r="620">
      <c r="C620" s="34"/>
      <c r="D620" s="34"/>
      <c r="F620" s="34"/>
    </row>
    <row r="621">
      <c r="C621" s="34"/>
      <c r="D621" s="34"/>
      <c r="F621" s="34"/>
    </row>
    <row r="622">
      <c r="C622" s="34"/>
      <c r="D622" s="34"/>
      <c r="F622" s="34"/>
    </row>
    <row r="623">
      <c r="C623" s="34"/>
      <c r="D623" s="34"/>
      <c r="F623" s="34"/>
    </row>
    <row r="624">
      <c r="C624" s="34"/>
      <c r="D624" s="34"/>
      <c r="F624" s="34"/>
    </row>
    <row r="625">
      <c r="C625" s="34"/>
      <c r="D625" s="34"/>
      <c r="F625" s="34"/>
    </row>
    <row r="626">
      <c r="C626" s="34"/>
      <c r="D626" s="34"/>
      <c r="F626" s="34"/>
    </row>
    <row r="627">
      <c r="C627" s="34"/>
      <c r="D627" s="34"/>
      <c r="F627" s="34"/>
    </row>
    <row r="628">
      <c r="C628" s="34"/>
      <c r="D628" s="34"/>
      <c r="F628" s="34"/>
    </row>
    <row r="629">
      <c r="C629" s="34"/>
      <c r="D629" s="34"/>
      <c r="F629" s="34"/>
    </row>
    <row r="630">
      <c r="C630" s="34"/>
      <c r="D630" s="34"/>
      <c r="F630" s="34"/>
    </row>
    <row r="631">
      <c r="C631" s="34"/>
      <c r="D631" s="34"/>
      <c r="F631" s="34"/>
    </row>
    <row r="632">
      <c r="C632" s="34"/>
      <c r="D632" s="34"/>
      <c r="F632" s="34"/>
    </row>
    <row r="633">
      <c r="C633" s="34"/>
      <c r="D633" s="34"/>
      <c r="F633" s="34"/>
    </row>
    <row r="634">
      <c r="C634" s="34"/>
      <c r="D634" s="34"/>
      <c r="F634" s="34"/>
    </row>
    <row r="635">
      <c r="C635" s="34"/>
      <c r="D635" s="34"/>
      <c r="F635" s="34"/>
    </row>
    <row r="636">
      <c r="C636" s="34"/>
      <c r="D636" s="34"/>
      <c r="F636" s="34"/>
    </row>
    <row r="637">
      <c r="C637" s="34"/>
      <c r="D637" s="34"/>
      <c r="F637" s="34"/>
    </row>
    <row r="638">
      <c r="C638" s="34"/>
      <c r="D638" s="34"/>
      <c r="F638" s="34"/>
    </row>
    <row r="639">
      <c r="C639" s="34"/>
      <c r="D639" s="34"/>
      <c r="F639" s="34"/>
    </row>
    <row r="640">
      <c r="C640" s="34"/>
      <c r="D640" s="34"/>
      <c r="F640" s="34"/>
    </row>
    <row r="641">
      <c r="C641" s="34"/>
      <c r="D641" s="34"/>
      <c r="F641" s="34"/>
    </row>
    <row r="642">
      <c r="C642" s="34"/>
      <c r="D642" s="34"/>
      <c r="F642" s="34"/>
    </row>
    <row r="643">
      <c r="C643" s="34"/>
      <c r="D643" s="34"/>
      <c r="F643" s="34"/>
    </row>
    <row r="644">
      <c r="C644" s="34"/>
      <c r="D644" s="34"/>
      <c r="F644" s="34"/>
    </row>
    <row r="645">
      <c r="C645" s="34"/>
      <c r="D645" s="34"/>
      <c r="F645" s="34"/>
    </row>
    <row r="646">
      <c r="C646" s="34"/>
      <c r="D646" s="34"/>
      <c r="F646" s="34"/>
    </row>
    <row r="647">
      <c r="C647" s="34"/>
      <c r="D647" s="34"/>
      <c r="F647" s="34"/>
    </row>
    <row r="648">
      <c r="C648" s="34"/>
      <c r="D648" s="34"/>
      <c r="F648" s="34"/>
    </row>
    <row r="649">
      <c r="C649" s="34"/>
      <c r="D649" s="34"/>
      <c r="F649" s="34"/>
    </row>
    <row r="650">
      <c r="C650" s="34"/>
      <c r="D650" s="34"/>
      <c r="F650" s="34"/>
    </row>
    <row r="651">
      <c r="C651" s="34"/>
      <c r="D651" s="34"/>
      <c r="F651" s="34"/>
    </row>
    <row r="652">
      <c r="C652" s="34"/>
      <c r="D652" s="34"/>
      <c r="F652" s="34"/>
    </row>
    <row r="653">
      <c r="C653" s="34"/>
      <c r="D653" s="34"/>
      <c r="F653" s="34"/>
    </row>
    <row r="654">
      <c r="C654" s="34"/>
      <c r="D654" s="34"/>
      <c r="F654" s="34"/>
    </row>
    <row r="655">
      <c r="C655" s="34"/>
      <c r="D655" s="34"/>
      <c r="F655" s="34"/>
    </row>
    <row r="656">
      <c r="C656" s="34"/>
      <c r="D656" s="34"/>
      <c r="F656" s="34"/>
    </row>
    <row r="657">
      <c r="C657" s="34"/>
      <c r="D657" s="34"/>
      <c r="F657" s="34"/>
    </row>
    <row r="658">
      <c r="C658" s="34"/>
      <c r="D658" s="34"/>
      <c r="F658" s="34"/>
    </row>
    <row r="659">
      <c r="C659" s="34"/>
      <c r="D659" s="34"/>
      <c r="F659" s="34"/>
    </row>
    <row r="660">
      <c r="C660" s="34"/>
      <c r="D660" s="34"/>
      <c r="F660" s="34"/>
    </row>
    <row r="661">
      <c r="C661" s="34"/>
      <c r="D661" s="34"/>
      <c r="F661" s="34"/>
    </row>
    <row r="662">
      <c r="C662" s="34"/>
      <c r="D662" s="34"/>
      <c r="F662" s="34"/>
    </row>
    <row r="663">
      <c r="C663" s="34"/>
      <c r="D663" s="34"/>
      <c r="F663" s="34"/>
    </row>
    <row r="664">
      <c r="C664" s="34"/>
      <c r="D664" s="34"/>
      <c r="F664" s="34"/>
    </row>
    <row r="665">
      <c r="C665" s="34"/>
      <c r="D665" s="34"/>
      <c r="F665" s="34"/>
    </row>
    <row r="666">
      <c r="C666" s="34"/>
      <c r="D666" s="34"/>
      <c r="F666" s="34"/>
    </row>
    <row r="667">
      <c r="C667" s="34"/>
      <c r="D667" s="34"/>
      <c r="F667" s="34"/>
    </row>
    <row r="668">
      <c r="C668" s="34"/>
      <c r="D668" s="34"/>
      <c r="F668" s="34"/>
    </row>
    <row r="669">
      <c r="C669" s="34"/>
      <c r="D669" s="34"/>
      <c r="F669" s="34"/>
    </row>
    <row r="670">
      <c r="C670" s="34"/>
      <c r="D670" s="34"/>
      <c r="F670" s="34"/>
    </row>
    <row r="671">
      <c r="C671" s="34"/>
      <c r="D671" s="34"/>
      <c r="F671" s="34"/>
    </row>
    <row r="672">
      <c r="C672" s="34"/>
      <c r="D672" s="34"/>
      <c r="F672" s="34"/>
    </row>
    <row r="673">
      <c r="C673" s="34"/>
      <c r="D673" s="34"/>
      <c r="F673" s="34"/>
    </row>
    <row r="674">
      <c r="C674" s="34"/>
      <c r="D674" s="34"/>
      <c r="F674" s="34"/>
    </row>
    <row r="675">
      <c r="C675" s="34"/>
      <c r="D675" s="34"/>
      <c r="F675" s="34"/>
    </row>
    <row r="676">
      <c r="C676" s="34"/>
      <c r="D676" s="34"/>
      <c r="F676" s="34"/>
    </row>
    <row r="677">
      <c r="C677" s="34"/>
      <c r="D677" s="34"/>
      <c r="F677" s="34"/>
    </row>
    <row r="678">
      <c r="C678" s="34"/>
      <c r="D678" s="34"/>
      <c r="F678" s="34"/>
    </row>
    <row r="679">
      <c r="C679" s="34"/>
      <c r="D679" s="34"/>
      <c r="F679" s="34"/>
    </row>
    <row r="680">
      <c r="C680" s="34"/>
      <c r="D680" s="34"/>
      <c r="F680" s="34"/>
    </row>
    <row r="681">
      <c r="C681" s="34"/>
      <c r="D681" s="34"/>
      <c r="F681" s="34"/>
    </row>
    <row r="682">
      <c r="C682" s="34"/>
      <c r="D682" s="34"/>
      <c r="F682" s="34"/>
    </row>
    <row r="683">
      <c r="C683" s="34"/>
      <c r="D683" s="34"/>
      <c r="F683" s="34"/>
    </row>
    <row r="684">
      <c r="C684" s="34"/>
      <c r="D684" s="34"/>
      <c r="F684" s="34"/>
    </row>
    <row r="685">
      <c r="C685" s="34"/>
      <c r="D685" s="34"/>
      <c r="F685" s="34"/>
    </row>
    <row r="686">
      <c r="C686" s="34"/>
      <c r="D686" s="34"/>
      <c r="F686" s="34"/>
    </row>
    <row r="687">
      <c r="C687" s="34"/>
      <c r="D687" s="34"/>
      <c r="F687" s="34"/>
    </row>
    <row r="688">
      <c r="C688" s="34"/>
      <c r="D688" s="34"/>
      <c r="F688" s="34"/>
    </row>
    <row r="689">
      <c r="C689" s="34"/>
      <c r="D689" s="34"/>
      <c r="F689" s="34"/>
    </row>
    <row r="690">
      <c r="C690" s="34"/>
      <c r="D690" s="34"/>
      <c r="F690" s="34"/>
    </row>
    <row r="691">
      <c r="C691" s="34"/>
      <c r="D691" s="34"/>
      <c r="F691" s="34"/>
    </row>
    <row r="692">
      <c r="C692" s="34"/>
      <c r="D692" s="34"/>
      <c r="F692" s="34"/>
    </row>
    <row r="693">
      <c r="C693" s="34"/>
      <c r="D693" s="34"/>
      <c r="F693" s="34"/>
    </row>
    <row r="694">
      <c r="C694" s="34"/>
      <c r="D694" s="34"/>
      <c r="F694" s="34"/>
    </row>
    <row r="695">
      <c r="C695" s="34"/>
      <c r="D695" s="34"/>
      <c r="F695" s="34"/>
    </row>
    <row r="696">
      <c r="C696" s="34"/>
      <c r="D696" s="34"/>
      <c r="F696" s="34"/>
    </row>
    <row r="697">
      <c r="C697" s="34"/>
      <c r="D697" s="34"/>
      <c r="F697" s="34"/>
    </row>
    <row r="698">
      <c r="C698" s="34"/>
      <c r="D698" s="34"/>
      <c r="F698" s="34"/>
    </row>
    <row r="699">
      <c r="C699" s="34"/>
      <c r="D699" s="34"/>
      <c r="F699" s="34"/>
    </row>
    <row r="700">
      <c r="C700" s="34"/>
      <c r="D700" s="34"/>
      <c r="F700" s="34"/>
    </row>
    <row r="701">
      <c r="C701" s="34"/>
      <c r="D701" s="34"/>
      <c r="F701" s="34"/>
    </row>
    <row r="702">
      <c r="C702" s="34"/>
      <c r="D702" s="34"/>
      <c r="F702" s="34"/>
    </row>
    <row r="703">
      <c r="C703" s="34"/>
      <c r="D703" s="34"/>
      <c r="F703" s="34"/>
    </row>
    <row r="704">
      <c r="C704" s="34"/>
      <c r="D704" s="34"/>
      <c r="F704" s="34"/>
    </row>
    <row r="705">
      <c r="C705" s="34"/>
      <c r="D705" s="34"/>
      <c r="F705" s="34"/>
    </row>
    <row r="706">
      <c r="C706" s="34"/>
      <c r="D706" s="34"/>
      <c r="F706" s="34"/>
    </row>
    <row r="707">
      <c r="C707" s="34"/>
      <c r="D707" s="34"/>
      <c r="F707" s="34"/>
    </row>
    <row r="708">
      <c r="C708" s="34"/>
      <c r="D708" s="34"/>
      <c r="F708" s="34"/>
    </row>
    <row r="709">
      <c r="C709" s="34"/>
      <c r="D709" s="34"/>
      <c r="F709" s="34"/>
    </row>
    <row r="710">
      <c r="C710" s="34"/>
      <c r="D710" s="34"/>
      <c r="F710" s="34"/>
    </row>
    <row r="711">
      <c r="C711" s="34"/>
      <c r="D711" s="34"/>
      <c r="F711" s="34"/>
    </row>
    <row r="712">
      <c r="C712" s="34"/>
      <c r="D712" s="34"/>
      <c r="F712" s="34"/>
    </row>
    <row r="713">
      <c r="C713" s="34"/>
      <c r="D713" s="34"/>
      <c r="F713" s="34"/>
    </row>
    <row r="714">
      <c r="C714" s="34"/>
      <c r="D714" s="34"/>
      <c r="F714" s="34"/>
    </row>
    <row r="715">
      <c r="C715" s="34"/>
      <c r="D715" s="34"/>
      <c r="F715" s="34"/>
    </row>
    <row r="716">
      <c r="C716" s="34"/>
      <c r="D716" s="34"/>
      <c r="F716" s="34"/>
    </row>
    <row r="717">
      <c r="C717" s="34"/>
      <c r="D717" s="34"/>
      <c r="F717" s="34"/>
    </row>
    <row r="718">
      <c r="C718" s="34"/>
      <c r="D718" s="34"/>
      <c r="F718" s="34"/>
    </row>
    <row r="719">
      <c r="C719" s="34"/>
      <c r="D719" s="34"/>
      <c r="F719" s="34"/>
    </row>
    <row r="720">
      <c r="C720" s="34"/>
      <c r="D720" s="34"/>
      <c r="F720" s="34"/>
    </row>
    <row r="721">
      <c r="C721" s="34"/>
      <c r="D721" s="34"/>
      <c r="F721" s="34"/>
    </row>
    <row r="722">
      <c r="C722" s="34"/>
      <c r="D722" s="34"/>
      <c r="F722" s="34"/>
    </row>
    <row r="723">
      <c r="C723" s="34"/>
      <c r="D723" s="34"/>
      <c r="F723" s="34"/>
    </row>
    <row r="724">
      <c r="C724" s="34"/>
      <c r="D724" s="34"/>
      <c r="F724" s="34"/>
    </row>
    <row r="725">
      <c r="C725" s="34"/>
      <c r="D725" s="34"/>
      <c r="F725" s="34"/>
    </row>
    <row r="726">
      <c r="C726" s="34"/>
      <c r="D726" s="34"/>
      <c r="F726" s="34"/>
    </row>
    <row r="727">
      <c r="C727" s="34"/>
      <c r="D727" s="34"/>
      <c r="F727" s="34"/>
    </row>
    <row r="728">
      <c r="C728" s="34"/>
      <c r="D728" s="34"/>
      <c r="F728" s="34"/>
    </row>
    <row r="729">
      <c r="C729" s="34"/>
      <c r="D729" s="34"/>
      <c r="F729" s="34"/>
    </row>
    <row r="730">
      <c r="C730" s="34"/>
      <c r="D730" s="34"/>
      <c r="F730" s="34"/>
    </row>
    <row r="731">
      <c r="C731" s="34"/>
      <c r="D731" s="34"/>
      <c r="F731" s="34"/>
    </row>
    <row r="732">
      <c r="C732" s="34"/>
      <c r="D732" s="34"/>
      <c r="F732" s="34"/>
    </row>
    <row r="733">
      <c r="C733" s="34"/>
      <c r="D733" s="34"/>
      <c r="F733" s="34"/>
    </row>
    <row r="734">
      <c r="C734" s="34"/>
      <c r="D734" s="34"/>
      <c r="F734" s="34"/>
    </row>
    <row r="735">
      <c r="C735" s="34"/>
      <c r="D735" s="34"/>
      <c r="F735" s="34"/>
    </row>
    <row r="736">
      <c r="C736" s="34"/>
      <c r="D736" s="34"/>
      <c r="F736" s="34"/>
    </row>
    <row r="737">
      <c r="C737" s="34"/>
      <c r="D737" s="34"/>
      <c r="F737" s="34"/>
    </row>
    <row r="738">
      <c r="C738" s="34"/>
      <c r="D738" s="34"/>
      <c r="F738" s="34"/>
    </row>
    <row r="739">
      <c r="C739" s="34"/>
      <c r="D739" s="34"/>
      <c r="F739" s="34"/>
    </row>
    <row r="740">
      <c r="C740" s="34"/>
      <c r="D740" s="34"/>
      <c r="F740" s="34"/>
    </row>
    <row r="741">
      <c r="C741" s="34"/>
      <c r="D741" s="34"/>
      <c r="F741" s="34"/>
    </row>
    <row r="742">
      <c r="C742" s="34"/>
      <c r="D742" s="34"/>
      <c r="F742" s="34"/>
    </row>
    <row r="743">
      <c r="C743" s="34"/>
      <c r="D743" s="34"/>
      <c r="F743" s="34"/>
    </row>
    <row r="744">
      <c r="C744" s="34"/>
      <c r="D744" s="34"/>
      <c r="F744" s="34"/>
    </row>
    <row r="745">
      <c r="C745" s="34"/>
      <c r="D745" s="34"/>
      <c r="F745" s="34"/>
    </row>
    <row r="746">
      <c r="C746" s="34"/>
      <c r="D746" s="34"/>
      <c r="F746" s="34"/>
    </row>
    <row r="747">
      <c r="C747" s="34"/>
      <c r="D747" s="34"/>
      <c r="F747" s="34"/>
    </row>
    <row r="748">
      <c r="C748" s="34"/>
      <c r="D748" s="34"/>
      <c r="F748" s="34"/>
    </row>
    <row r="749">
      <c r="C749" s="34"/>
      <c r="D749" s="34"/>
      <c r="F749" s="34"/>
    </row>
    <row r="750">
      <c r="C750" s="34"/>
      <c r="D750" s="34"/>
      <c r="F750" s="34"/>
    </row>
    <row r="751">
      <c r="C751" s="34"/>
      <c r="D751" s="34"/>
      <c r="F751" s="34"/>
    </row>
    <row r="752">
      <c r="C752" s="34"/>
      <c r="D752" s="34"/>
      <c r="F752" s="34"/>
    </row>
    <row r="753">
      <c r="C753" s="34"/>
      <c r="D753" s="34"/>
      <c r="F753" s="34"/>
    </row>
    <row r="754">
      <c r="C754" s="34"/>
      <c r="D754" s="34"/>
      <c r="F754" s="34"/>
    </row>
    <row r="755">
      <c r="C755" s="34"/>
      <c r="D755" s="34"/>
      <c r="F755" s="34"/>
    </row>
    <row r="756">
      <c r="C756" s="34"/>
      <c r="D756" s="34"/>
      <c r="F756" s="34"/>
    </row>
    <row r="757">
      <c r="C757" s="34"/>
      <c r="D757" s="34"/>
      <c r="F757" s="34"/>
    </row>
    <row r="758">
      <c r="C758" s="34"/>
      <c r="D758" s="34"/>
      <c r="F758" s="34"/>
    </row>
    <row r="759">
      <c r="C759" s="34"/>
      <c r="D759" s="34"/>
      <c r="F759" s="34"/>
    </row>
    <row r="760">
      <c r="C760" s="34"/>
      <c r="D760" s="34"/>
      <c r="F760" s="34"/>
    </row>
    <row r="761">
      <c r="C761" s="34"/>
      <c r="D761" s="34"/>
      <c r="F761" s="34"/>
    </row>
    <row r="762">
      <c r="C762" s="34"/>
      <c r="D762" s="34"/>
      <c r="F762" s="34"/>
    </row>
    <row r="763">
      <c r="C763" s="34"/>
      <c r="D763" s="34"/>
      <c r="F763" s="34"/>
    </row>
    <row r="764">
      <c r="C764" s="34"/>
      <c r="D764" s="34"/>
      <c r="F764" s="34"/>
    </row>
    <row r="765">
      <c r="C765" s="34"/>
      <c r="D765" s="34"/>
      <c r="F765" s="34"/>
    </row>
    <row r="766">
      <c r="C766" s="34"/>
      <c r="D766" s="34"/>
      <c r="F766" s="34"/>
    </row>
    <row r="767">
      <c r="C767" s="34"/>
      <c r="D767" s="34"/>
      <c r="F767" s="34"/>
    </row>
    <row r="768">
      <c r="C768" s="34"/>
      <c r="D768" s="34"/>
      <c r="F768" s="34"/>
    </row>
    <row r="769">
      <c r="C769" s="34"/>
      <c r="D769" s="34"/>
      <c r="F769" s="34"/>
    </row>
    <row r="770">
      <c r="C770" s="34"/>
      <c r="D770" s="34"/>
      <c r="F770" s="34"/>
    </row>
    <row r="771">
      <c r="C771" s="34"/>
      <c r="D771" s="34"/>
      <c r="F771" s="34"/>
    </row>
    <row r="772">
      <c r="C772" s="34"/>
      <c r="D772" s="34"/>
      <c r="F772" s="34"/>
    </row>
    <row r="773">
      <c r="C773" s="34"/>
      <c r="D773" s="34"/>
      <c r="F773" s="34"/>
    </row>
    <row r="774">
      <c r="C774" s="34"/>
      <c r="D774" s="34"/>
      <c r="F774" s="34"/>
    </row>
    <row r="775">
      <c r="C775" s="34"/>
      <c r="D775" s="34"/>
      <c r="F775" s="34"/>
    </row>
    <row r="776">
      <c r="C776" s="34"/>
      <c r="D776" s="34"/>
      <c r="F776" s="34"/>
    </row>
    <row r="777">
      <c r="C777" s="34"/>
      <c r="D777" s="34"/>
      <c r="F777" s="34"/>
    </row>
    <row r="778">
      <c r="C778" s="34"/>
      <c r="D778" s="34"/>
      <c r="F778" s="34"/>
    </row>
    <row r="779">
      <c r="C779" s="34"/>
      <c r="D779" s="34"/>
      <c r="F779" s="34"/>
    </row>
    <row r="780">
      <c r="C780" s="34"/>
      <c r="D780" s="34"/>
      <c r="F780" s="34"/>
    </row>
    <row r="781">
      <c r="C781" s="34"/>
      <c r="D781" s="34"/>
      <c r="F781" s="34"/>
    </row>
    <row r="782">
      <c r="C782" s="34"/>
      <c r="D782" s="34"/>
      <c r="F782" s="34"/>
    </row>
    <row r="783">
      <c r="C783" s="34"/>
      <c r="D783" s="34"/>
      <c r="F783" s="34"/>
    </row>
    <row r="784">
      <c r="C784" s="34"/>
      <c r="D784" s="34"/>
      <c r="F784" s="34"/>
    </row>
    <row r="785">
      <c r="C785" s="34"/>
      <c r="D785" s="34"/>
      <c r="F785" s="34"/>
    </row>
    <row r="786">
      <c r="C786" s="34"/>
      <c r="D786" s="34"/>
      <c r="F786" s="34"/>
    </row>
    <row r="787">
      <c r="C787" s="34"/>
      <c r="D787" s="34"/>
      <c r="F787" s="34"/>
    </row>
    <row r="788">
      <c r="C788" s="34"/>
      <c r="D788" s="34"/>
      <c r="F788" s="34"/>
    </row>
    <row r="789">
      <c r="C789" s="34"/>
      <c r="D789" s="34"/>
      <c r="F789" s="34"/>
    </row>
    <row r="790">
      <c r="C790" s="34"/>
      <c r="D790" s="34"/>
      <c r="F790" s="34"/>
    </row>
    <row r="791">
      <c r="C791" s="34"/>
      <c r="D791" s="34"/>
      <c r="F791" s="34"/>
    </row>
    <row r="792">
      <c r="C792" s="34"/>
      <c r="D792" s="34"/>
      <c r="F792" s="34"/>
    </row>
    <row r="793">
      <c r="C793" s="34"/>
      <c r="D793" s="34"/>
      <c r="F793" s="34"/>
    </row>
    <row r="794">
      <c r="C794" s="34"/>
      <c r="D794" s="34"/>
      <c r="F794" s="34"/>
    </row>
    <row r="795">
      <c r="C795" s="34"/>
      <c r="D795" s="34"/>
      <c r="F795" s="34"/>
    </row>
    <row r="796">
      <c r="C796" s="34"/>
      <c r="D796" s="34"/>
      <c r="F796" s="34"/>
    </row>
    <row r="797">
      <c r="C797" s="34"/>
      <c r="D797" s="34"/>
      <c r="F797" s="34"/>
    </row>
    <row r="798">
      <c r="C798" s="34"/>
      <c r="D798" s="34"/>
      <c r="F798" s="34"/>
    </row>
    <row r="799">
      <c r="C799" s="34"/>
      <c r="D799" s="34"/>
      <c r="F799" s="34"/>
    </row>
    <row r="800">
      <c r="C800" s="34"/>
      <c r="D800" s="34"/>
      <c r="F800" s="34"/>
    </row>
    <row r="801">
      <c r="C801" s="34"/>
      <c r="D801" s="34"/>
      <c r="F801" s="34"/>
    </row>
    <row r="802">
      <c r="C802" s="34"/>
      <c r="D802" s="34"/>
      <c r="F802" s="34"/>
    </row>
    <row r="803">
      <c r="C803" s="34"/>
      <c r="D803" s="34"/>
      <c r="F803" s="34"/>
    </row>
    <row r="804">
      <c r="C804" s="34"/>
      <c r="D804" s="34"/>
      <c r="F804" s="34"/>
    </row>
    <row r="805">
      <c r="C805" s="34"/>
      <c r="D805" s="34"/>
      <c r="F805" s="34"/>
    </row>
    <row r="806">
      <c r="C806" s="34"/>
      <c r="D806" s="34"/>
      <c r="F806" s="34"/>
    </row>
    <row r="807">
      <c r="C807" s="34"/>
      <c r="D807" s="34"/>
      <c r="F807" s="34"/>
    </row>
    <row r="808">
      <c r="C808" s="34"/>
      <c r="D808" s="34"/>
      <c r="F808" s="34"/>
    </row>
    <row r="809">
      <c r="C809" s="34"/>
      <c r="D809" s="34"/>
      <c r="F809" s="34"/>
    </row>
    <row r="810">
      <c r="C810" s="34"/>
      <c r="D810" s="34"/>
      <c r="F810" s="34"/>
    </row>
    <row r="811">
      <c r="C811" s="34"/>
      <c r="D811" s="34"/>
      <c r="F811" s="34"/>
    </row>
    <row r="812">
      <c r="C812" s="34"/>
      <c r="D812" s="34"/>
      <c r="F812" s="34"/>
    </row>
    <row r="813">
      <c r="C813" s="34"/>
      <c r="D813" s="34"/>
      <c r="F813" s="34"/>
    </row>
    <row r="814">
      <c r="C814" s="34"/>
      <c r="D814" s="34"/>
      <c r="F814" s="34"/>
    </row>
    <row r="815">
      <c r="C815" s="34"/>
      <c r="D815" s="34"/>
      <c r="F815" s="34"/>
    </row>
    <row r="816">
      <c r="C816" s="34"/>
      <c r="D816" s="34"/>
      <c r="F816" s="34"/>
    </row>
    <row r="817">
      <c r="C817" s="34"/>
      <c r="D817" s="34"/>
      <c r="F817" s="34"/>
    </row>
    <row r="818">
      <c r="C818" s="34"/>
      <c r="D818" s="34"/>
      <c r="F818" s="34"/>
    </row>
    <row r="819">
      <c r="C819" s="34"/>
      <c r="D819" s="34"/>
      <c r="F819" s="34"/>
    </row>
    <row r="820">
      <c r="C820" s="34"/>
      <c r="D820" s="34"/>
      <c r="F820" s="34"/>
    </row>
    <row r="821">
      <c r="C821" s="34"/>
      <c r="D821" s="34"/>
      <c r="F821" s="34"/>
    </row>
    <row r="822">
      <c r="C822" s="34"/>
      <c r="D822" s="34"/>
      <c r="F822" s="34"/>
    </row>
    <row r="823">
      <c r="C823" s="34"/>
      <c r="D823" s="34"/>
      <c r="F823" s="34"/>
    </row>
    <row r="824">
      <c r="C824" s="34"/>
      <c r="D824" s="34"/>
      <c r="F824" s="34"/>
    </row>
    <row r="825">
      <c r="C825" s="34"/>
      <c r="D825" s="34"/>
      <c r="F825" s="34"/>
    </row>
    <row r="826">
      <c r="C826" s="34"/>
      <c r="D826" s="34"/>
      <c r="F826" s="34"/>
    </row>
    <row r="827">
      <c r="C827" s="34"/>
      <c r="D827" s="34"/>
      <c r="F827" s="34"/>
    </row>
    <row r="828">
      <c r="C828" s="34"/>
      <c r="D828" s="34"/>
      <c r="F828" s="34"/>
    </row>
    <row r="829">
      <c r="C829" s="34"/>
      <c r="D829" s="34"/>
      <c r="F829" s="34"/>
    </row>
    <row r="830">
      <c r="C830" s="34"/>
      <c r="D830" s="34"/>
      <c r="F830" s="34"/>
    </row>
    <row r="831">
      <c r="C831" s="34"/>
      <c r="D831" s="34"/>
      <c r="F831" s="34"/>
    </row>
    <row r="832">
      <c r="C832" s="34"/>
      <c r="D832" s="34"/>
      <c r="F832" s="34"/>
    </row>
    <row r="833">
      <c r="C833" s="34"/>
      <c r="D833" s="34"/>
      <c r="F833" s="34"/>
    </row>
    <row r="834">
      <c r="C834" s="34"/>
      <c r="D834" s="34"/>
      <c r="F834" s="34"/>
    </row>
    <row r="835">
      <c r="C835" s="34"/>
      <c r="D835" s="34"/>
      <c r="F835" s="34"/>
    </row>
    <row r="836">
      <c r="C836" s="34"/>
      <c r="D836" s="34"/>
      <c r="F836" s="34"/>
    </row>
    <row r="837">
      <c r="C837" s="34"/>
      <c r="D837" s="34"/>
      <c r="F837" s="34"/>
    </row>
    <row r="838">
      <c r="C838" s="34"/>
      <c r="D838" s="34"/>
      <c r="F838" s="34"/>
    </row>
    <row r="839">
      <c r="C839" s="34"/>
      <c r="D839" s="34"/>
      <c r="F839" s="34"/>
    </row>
    <row r="840">
      <c r="C840" s="34"/>
      <c r="D840" s="34"/>
      <c r="F840" s="34"/>
    </row>
    <row r="841">
      <c r="C841" s="34"/>
      <c r="D841" s="34"/>
      <c r="F841" s="34"/>
    </row>
    <row r="842">
      <c r="C842" s="34"/>
      <c r="D842" s="34"/>
      <c r="F842" s="34"/>
    </row>
    <row r="843">
      <c r="C843" s="34"/>
      <c r="D843" s="34"/>
      <c r="F843" s="34"/>
    </row>
    <row r="844">
      <c r="C844" s="34"/>
      <c r="D844" s="34"/>
      <c r="F844" s="34"/>
    </row>
    <row r="845">
      <c r="C845" s="34"/>
      <c r="D845" s="34"/>
      <c r="F845" s="34"/>
    </row>
    <row r="846">
      <c r="C846" s="34"/>
      <c r="D846" s="34"/>
      <c r="F846" s="34"/>
    </row>
    <row r="847">
      <c r="C847" s="34"/>
      <c r="D847" s="34"/>
      <c r="F847" s="34"/>
    </row>
    <row r="848">
      <c r="C848" s="34"/>
      <c r="D848" s="34"/>
      <c r="F848" s="34"/>
    </row>
    <row r="849">
      <c r="C849" s="34"/>
      <c r="D849" s="34"/>
      <c r="F849" s="34"/>
    </row>
    <row r="850">
      <c r="C850" s="34"/>
      <c r="D850" s="34"/>
      <c r="F850" s="34"/>
    </row>
    <row r="851">
      <c r="C851" s="34"/>
      <c r="D851" s="34"/>
      <c r="F851" s="34"/>
    </row>
    <row r="852">
      <c r="C852" s="34"/>
      <c r="D852" s="34"/>
      <c r="F852" s="34"/>
    </row>
    <row r="853">
      <c r="C853" s="34"/>
      <c r="D853" s="34"/>
      <c r="F853" s="34"/>
    </row>
    <row r="854">
      <c r="C854" s="34"/>
      <c r="D854" s="34"/>
      <c r="F854" s="34"/>
    </row>
    <row r="855">
      <c r="C855" s="34"/>
      <c r="D855" s="34"/>
      <c r="F855" s="34"/>
    </row>
    <row r="856">
      <c r="C856" s="34"/>
      <c r="D856" s="34"/>
      <c r="F856" s="34"/>
    </row>
    <row r="857">
      <c r="C857" s="34"/>
      <c r="D857" s="34"/>
      <c r="F857" s="34"/>
    </row>
    <row r="858">
      <c r="C858" s="34"/>
      <c r="D858" s="34"/>
      <c r="F858" s="34"/>
    </row>
    <row r="859">
      <c r="C859" s="34"/>
      <c r="D859" s="34"/>
      <c r="F859" s="34"/>
    </row>
    <row r="860">
      <c r="C860" s="34"/>
      <c r="D860" s="34"/>
      <c r="F860" s="34"/>
    </row>
    <row r="861">
      <c r="C861" s="34"/>
      <c r="D861" s="34"/>
      <c r="F861" s="34"/>
    </row>
    <row r="862">
      <c r="C862" s="34"/>
      <c r="D862" s="34"/>
      <c r="F862" s="34"/>
    </row>
    <row r="863">
      <c r="C863" s="34"/>
      <c r="D863" s="34"/>
      <c r="F863" s="34"/>
    </row>
    <row r="864">
      <c r="C864" s="34"/>
      <c r="D864" s="34"/>
      <c r="F864" s="34"/>
    </row>
    <row r="865">
      <c r="C865" s="34"/>
      <c r="D865" s="34"/>
      <c r="F865" s="34"/>
    </row>
    <row r="866">
      <c r="C866" s="34"/>
      <c r="D866" s="34"/>
      <c r="F866" s="34"/>
    </row>
    <row r="867">
      <c r="C867" s="34"/>
      <c r="D867" s="34"/>
      <c r="F867" s="34"/>
    </row>
    <row r="868">
      <c r="C868" s="34"/>
      <c r="D868" s="34"/>
      <c r="F868" s="34"/>
    </row>
    <row r="869">
      <c r="C869" s="34"/>
      <c r="D869" s="34"/>
      <c r="F869" s="34"/>
    </row>
    <row r="870">
      <c r="C870" s="34"/>
      <c r="D870" s="34"/>
      <c r="F870" s="34"/>
    </row>
    <row r="871">
      <c r="C871" s="34"/>
      <c r="D871" s="34"/>
      <c r="F871" s="34"/>
    </row>
    <row r="872">
      <c r="C872" s="34"/>
      <c r="D872" s="34"/>
      <c r="F872" s="34"/>
    </row>
    <row r="873">
      <c r="C873" s="34"/>
      <c r="D873" s="34"/>
      <c r="F873" s="34"/>
    </row>
    <row r="874">
      <c r="C874" s="34"/>
      <c r="D874" s="34"/>
      <c r="F874" s="34"/>
    </row>
    <row r="875">
      <c r="C875" s="34"/>
      <c r="D875" s="34"/>
      <c r="F875" s="34"/>
    </row>
    <row r="876">
      <c r="C876" s="34"/>
      <c r="D876" s="34"/>
      <c r="F876" s="34"/>
    </row>
    <row r="877">
      <c r="C877" s="34"/>
      <c r="D877" s="34"/>
      <c r="F877" s="34"/>
    </row>
    <row r="878">
      <c r="C878" s="34"/>
      <c r="D878" s="34"/>
      <c r="F878" s="34"/>
    </row>
    <row r="879">
      <c r="C879" s="34"/>
      <c r="D879" s="34"/>
      <c r="F879" s="34"/>
    </row>
    <row r="880">
      <c r="C880" s="34"/>
      <c r="D880" s="34"/>
      <c r="F880" s="34"/>
    </row>
    <row r="881">
      <c r="C881" s="34"/>
      <c r="D881" s="34"/>
      <c r="F881" s="34"/>
    </row>
    <row r="882">
      <c r="C882" s="34"/>
      <c r="D882" s="34"/>
      <c r="F882" s="34"/>
    </row>
    <row r="883">
      <c r="C883" s="34"/>
      <c r="D883" s="34"/>
      <c r="F883" s="34"/>
    </row>
    <row r="884">
      <c r="C884" s="34"/>
      <c r="D884" s="34"/>
      <c r="F884" s="34"/>
    </row>
    <row r="885">
      <c r="C885" s="34"/>
      <c r="D885" s="34"/>
      <c r="F885" s="34"/>
    </row>
    <row r="886">
      <c r="C886" s="34"/>
      <c r="D886" s="34"/>
      <c r="F886" s="34"/>
    </row>
    <row r="887">
      <c r="C887" s="34"/>
      <c r="D887" s="34"/>
      <c r="F887" s="34"/>
    </row>
    <row r="888">
      <c r="C888" s="34"/>
      <c r="D888" s="34"/>
      <c r="F888" s="34"/>
    </row>
    <row r="889">
      <c r="C889" s="34"/>
      <c r="D889" s="34"/>
      <c r="F889" s="34"/>
    </row>
    <row r="890">
      <c r="C890" s="34"/>
      <c r="D890" s="34"/>
      <c r="F890" s="34"/>
    </row>
    <row r="891">
      <c r="C891" s="34"/>
      <c r="D891" s="34"/>
      <c r="F891" s="34"/>
    </row>
    <row r="892">
      <c r="C892" s="34"/>
      <c r="D892" s="34"/>
      <c r="F892" s="34"/>
    </row>
    <row r="893">
      <c r="C893" s="34"/>
      <c r="D893" s="34"/>
      <c r="F893" s="34"/>
    </row>
    <row r="894">
      <c r="C894" s="34"/>
      <c r="D894" s="34"/>
      <c r="F894" s="34"/>
    </row>
    <row r="895">
      <c r="C895" s="34"/>
      <c r="D895" s="34"/>
      <c r="F895" s="34"/>
    </row>
    <row r="896">
      <c r="C896" s="34"/>
      <c r="D896" s="34"/>
      <c r="F896" s="34"/>
    </row>
    <row r="897">
      <c r="C897" s="34"/>
      <c r="D897" s="34"/>
      <c r="F897" s="34"/>
    </row>
    <row r="898">
      <c r="C898" s="34"/>
      <c r="D898" s="34"/>
      <c r="F898" s="34"/>
    </row>
    <row r="899">
      <c r="C899" s="34"/>
      <c r="D899" s="34"/>
      <c r="F899" s="34"/>
    </row>
    <row r="900">
      <c r="C900" s="34"/>
      <c r="D900" s="34"/>
      <c r="F900" s="34"/>
    </row>
    <row r="901">
      <c r="C901" s="34"/>
      <c r="D901" s="34"/>
      <c r="F901" s="34"/>
    </row>
    <row r="902">
      <c r="C902" s="34"/>
      <c r="D902" s="34"/>
      <c r="F902" s="34"/>
    </row>
    <row r="903">
      <c r="C903" s="34"/>
      <c r="D903" s="34"/>
      <c r="F903" s="34"/>
    </row>
    <row r="904">
      <c r="C904" s="34"/>
      <c r="D904" s="34"/>
      <c r="F904" s="34"/>
    </row>
    <row r="905">
      <c r="C905" s="34"/>
      <c r="D905" s="34"/>
      <c r="F905" s="34"/>
    </row>
    <row r="906">
      <c r="C906" s="34"/>
      <c r="D906" s="34"/>
      <c r="F906" s="34"/>
    </row>
    <row r="907">
      <c r="C907" s="34"/>
      <c r="D907" s="34"/>
      <c r="F907" s="34"/>
    </row>
    <row r="908">
      <c r="C908" s="34"/>
      <c r="D908" s="34"/>
      <c r="F908" s="34"/>
    </row>
    <row r="909">
      <c r="C909" s="34"/>
      <c r="D909" s="34"/>
      <c r="F909" s="34"/>
    </row>
    <row r="910">
      <c r="C910" s="34"/>
      <c r="D910" s="34"/>
      <c r="F910" s="34"/>
    </row>
    <row r="911">
      <c r="C911" s="34"/>
      <c r="D911" s="34"/>
      <c r="F911" s="34"/>
    </row>
    <row r="912">
      <c r="C912" s="34"/>
      <c r="D912" s="34"/>
      <c r="F912" s="34"/>
    </row>
    <row r="913">
      <c r="C913" s="34"/>
      <c r="D913" s="34"/>
      <c r="F913" s="34"/>
    </row>
    <row r="914">
      <c r="C914" s="34"/>
      <c r="D914" s="34"/>
      <c r="F914" s="34"/>
    </row>
    <row r="915">
      <c r="C915" s="34"/>
      <c r="D915" s="34"/>
      <c r="F915" s="34"/>
    </row>
    <row r="916">
      <c r="C916" s="34"/>
      <c r="D916" s="34"/>
      <c r="F916" s="34"/>
    </row>
    <row r="917">
      <c r="C917" s="34"/>
      <c r="D917" s="34"/>
      <c r="F917" s="34"/>
    </row>
    <row r="918">
      <c r="C918" s="34"/>
      <c r="D918" s="34"/>
      <c r="F918" s="34"/>
    </row>
    <row r="919">
      <c r="C919" s="34"/>
      <c r="D919" s="34"/>
      <c r="F919" s="34"/>
    </row>
    <row r="920">
      <c r="C920" s="34"/>
      <c r="D920" s="34"/>
      <c r="F920" s="34"/>
    </row>
    <row r="921">
      <c r="C921" s="34"/>
      <c r="D921" s="34"/>
      <c r="F921" s="34"/>
    </row>
    <row r="922">
      <c r="C922" s="34"/>
      <c r="D922" s="34"/>
      <c r="F922" s="34"/>
    </row>
    <row r="923">
      <c r="C923" s="34"/>
      <c r="D923" s="34"/>
      <c r="F923" s="34"/>
    </row>
    <row r="924">
      <c r="C924" s="34"/>
      <c r="D924" s="34"/>
      <c r="F924" s="34"/>
    </row>
    <row r="925">
      <c r="C925" s="34"/>
      <c r="D925" s="34"/>
      <c r="F925" s="34"/>
    </row>
    <row r="926">
      <c r="C926" s="34"/>
      <c r="D926" s="34"/>
      <c r="F926" s="34"/>
    </row>
    <row r="927">
      <c r="C927" s="34"/>
      <c r="D927" s="34"/>
      <c r="F927" s="34"/>
    </row>
    <row r="928">
      <c r="C928" s="34"/>
      <c r="D928" s="34"/>
      <c r="F928" s="34"/>
    </row>
    <row r="929">
      <c r="C929" s="34"/>
      <c r="D929" s="34"/>
      <c r="F929" s="34"/>
    </row>
    <row r="930">
      <c r="C930" s="34"/>
      <c r="D930" s="34"/>
      <c r="F930" s="34"/>
    </row>
    <row r="931">
      <c r="C931" s="34"/>
      <c r="D931" s="34"/>
      <c r="F931" s="34"/>
    </row>
    <row r="932">
      <c r="C932" s="34"/>
      <c r="D932" s="34"/>
      <c r="F932" s="34"/>
    </row>
    <row r="933">
      <c r="C933" s="34"/>
      <c r="D933" s="34"/>
      <c r="F933" s="34"/>
    </row>
    <row r="934">
      <c r="C934" s="34"/>
      <c r="D934" s="34"/>
      <c r="F934" s="34"/>
    </row>
    <row r="935">
      <c r="C935" s="34"/>
      <c r="D935" s="34"/>
      <c r="F935" s="34"/>
    </row>
    <row r="936">
      <c r="C936" s="34"/>
      <c r="D936" s="34"/>
      <c r="F936" s="34"/>
    </row>
    <row r="937">
      <c r="C937" s="34"/>
      <c r="D937" s="34"/>
      <c r="F937" s="34"/>
    </row>
    <row r="938">
      <c r="C938" s="34"/>
      <c r="D938" s="34"/>
      <c r="F938" s="34"/>
    </row>
    <row r="939">
      <c r="C939" s="34"/>
      <c r="D939" s="34"/>
      <c r="F939" s="34"/>
    </row>
    <row r="940">
      <c r="C940" s="34"/>
      <c r="D940" s="34"/>
      <c r="F940" s="34"/>
    </row>
    <row r="941">
      <c r="C941" s="34"/>
      <c r="D941" s="34"/>
      <c r="F941" s="34"/>
    </row>
    <row r="942">
      <c r="C942" s="34"/>
      <c r="D942" s="34"/>
      <c r="F942" s="34"/>
    </row>
    <row r="943">
      <c r="C943" s="34"/>
      <c r="D943" s="34"/>
      <c r="F943" s="34"/>
    </row>
    <row r="944">
      <c r="C944" s="34"/>
      <c r="D944" s="34"/>
      <c r="F944" s="34"/>
    </row>
    <row r="945">
      <c r="C945" s="34"/>
      <c r="D945" s="34"/>
      <c r="F945" s="34"/>
    </row>
    <row r="946">
      <c r="C946" s="34"/>
      <c r="D946" s="34"/>
      <c r="F946" s="34"/>
    </row>
    <row r="947">
      <c r="C947" s="34"/>
      <c r="D947" s="34"/>
      <c r="F947" s="34"/>
    </row>
    <row r="948">
      <c r="C948" s="34"/>
      <c r="D948" s="34"/>
      <c r="F948" s="34"/>
    </row>
    <row r="949">
      <c r="C949" s="34"/>
      <c r="D949" s="34"/>
      <c r="F949" s="34"/>
    </row>
    <row r="950">
      <c r="C950" s="34"/>
      <c r="D950" s="34"/>
      <c r="F950" s="34"/>
    </row>
    <row r="951">
      <c r="C951" s="34"/>
      <c r="D951" s="34"/>
      <c r="F951" s="34"/>
    </row>
    <row r="952">
      <c r="C952" s="34"/>
      <c r="D952" s="34"/>
      <c r="F952" s="34"/>
    </row>
    <row r="953">
      <c r="C953" s="34"/>
      <c r="D953" s="34"/>
      <c r="F953" s="34"/>
    </row>
    <row r="954">
      <c r="C954" s="34"/>
      <c r="D954" s="34"/>
      <c r="F954" s="34"/>
    </row>
    <row r="955">
      <c r="C955" s="34"/>
      <c r="D955" s="34"/>
      <c r="F955" s="34"/>
    </row>
    <row r="956">
      <c r="C956" s="34"/>
      <c r="D956" s="34"/>
      <c r="F956" s="34"/>
    </row>
    <row r="957">
      <c r="C957" s="34"/>
      <c r="D957" s="34"/>
      <c r="F957" s="34"/>
    </row>
    <row r="958">
      <c r="C958" s="34"/>
      <c r="D958" s="34"/>
      <c r="F958" s="34"/>
    </row>
    <row r="959">
      <c r="C959" s="34"/>
      <c r="D959" s="34"/>
      <c r="F959" s="34"/>
    </row>
    <row r="960">
      <c r="C960" s="34"/>
      <c r="D960" s="34"/>
      <c r="F960" s="34"/>
    </row>
    <row r="961">
      <c r="C961" s="34"/>
      <c r="D961" s="34"/>
      <c r="F961" s="34"/>
    </row>
    <row r="962">
      <c r="C962" s="34"/>
      <c r="D962" s="34"/>
      <c r="F962" s="34"/>
    </row>
    <row r="963">
      <c r="C963" s="34"/>
      <c r="D963" s="34"/>
      <c r="F963" s="34"/>
    </row>
    <row r="964">
      <c r="C964" s="34"/>
      <c r="D964" s="34"/>
      <c r="F964" s="34"/>
    </row>
    <row r="965">
      <c r="C965" s="34"/>
      <c r="D965" s="34"/>
      <c r="F965" s="34"/>
    </row>
    <row r="966">
      <c r="C966" s="34"/>
      <c r="D966" s="34"/>
      <c r="F966" s="34"/>
    </row>
    <row r="967">
      <c r="C967" s="34"/>
      <c r="D967" s="34"/>
      <c r="F967" s="34"/>
    </row>
    <row r="968">
      <c r="C968" s="34"/>
      <c r="D968" s="34"/>
      <c r="F968" s="34"/>
    </row>
    <row r="969">
      <c r="C969" s="34"/>
      <c r="D969" s="34"/>
      <c r="F969" s="34"/>
    </row>
    <row r="970">
      <c r="C970" s="34"/>
      <c r="D970" s="34"/>
      <c r="F970" s="34"/>
    </row>
    <row r="971">
      <c r="C971" s="34"/>
      <c r="D971" s="34"/>
      <c r="F971" s="34"/>
    </row>
    <row r="972">
      <c r="C972" s="34"/>
      <c r="D972" s="34"/>
      <c r="F972" s="34"/>
    </row>
    <row r="973">
      <c r="C973" s="34"/>
      <c r="D973" s="34"/>
      <c r="F973" s="34"/>
    </row>
    <row r="974">
      <c r="C974" s="34"/>
      <c r="D974" s="34"/>
      <c r="F974" s="34"/>
    </row>
    <row r="975">
      <c r="C975" s="34"/>
      <c r="D975" s="34"/>
      <c r="F975" s="34"/>
    </row>
    <row r="976">
      <c r="C976" s="34"/>
      <c r="D976" s="34"/>
      <c r="F976" s="34"/>
    </row>
    <row r="977">
      <c r="C977" s="34"/>
      <c r="D977" s="34"/>
      <c r="F977" s="34"/>
    </row>
    <row r="978">
      <c r="C978" s="34"/>
      <c r="D978" s="34"/>
      <c r="F978" s="34"/>
    </row>
    <row r="979">
      <c r="C979" s="34"/>
      <c r="D979" s="34"/>
      <c r="F979" s="34"/>
    </row>
    <row r="980">
      <c r="C980" s="34"/>
      <c r="D980" s="34"/>
      <c r="F980" s="34"/>
    </row>
    <row r="981">
      <c r="C981" s="34"/>
      <c r="D981" s="34"/>
      <c r="F981" s="34"/>
    </row>
    <row r="982">
      <c r="C982" s="34"/>
      <c r="D982" s="34"/>
      <c r="F982" s="34"/>
    </row>
    <row r="983">
      <c r="C983" s="34"/>
      <c r="D983" s="34"/>
      <c r="F983" s="34"/>
    </row>
    <row r="984">
      <c r="C984" s="34"/>
      <c r="D984" s="34"/>
      <c r="F984" s="34"/>
    </row>
    <row r="985">
      <c r="C985" s="34"/>
      <c r="D985" s="34"/>
      <c r="F985" s="34"/>
    </row>
    <row r="986">
      <c r="C986" s="34"/>
      <c r="D986" s="34"/>
      <c r="F986" s="34"/>
    </row>
    <row r="987">
      <c r="C987" s="34"/>
      <c r="D987" s="34"/>
      <c r="F987" s="34"/>
    </row>
    <row r="988">
      <c r="C988" s="34"/>
      <c r="D988" s="34"/>
      <c r="F988" s="34"/>
    </row>
    <row r="989">
      <c r="C989" s="34"/>
      <c r="D989" s="34"/>
      <c r="F989" s="34"/>
    </row>
    <row r="990">
      <c r="C990" s="34"/>
      <c r="D990" s="34"/>
      <c r="F990" s="34"/>
    </row>
    <row r="991">
      <c r="C991" s="34"/>
      <c r="D991" s="34"/>
      <c r="F991" s="34"/>
    </row>
    <row r="992">
      <c r="C992" s="34"/>
      <c r="D992" s="34"/>
      <c r="F992" s="34"/>
    </row>
    <row r="993">
      <c r="C993" s="34"/>
      <c r="D993" s="34"/>
      <c r="F993" s="34"/>
    </row>
    <row r="994">
      <c r="C994" s="34"/>
      <c r="D994" s="34"/>
      <c r="F994" s="34"/>
    </row>
    <row r="995">
      <c r="C995" s="34"/>
      <c r="D995" s="34"/>
      <c r="F995" s="34"/>
    </row>
    <row r="996">
      <c r="C996" s="34"/>
      <c r="D996" s="34"/>
      <c r="F996" s="34"/>
    </row>
  </sheetData>
  <mergeCells count="11">
    <mergeCell ref="C17:C18"/>
    <mergeCell ref="A17:A18"/>
    <mergeCell ref="B17:B18"/>
    <mergeCell ref="D17:D18"/>
    <mergeCell ref="B34:B35"/>
    <mergeCell ref="A34:A35"/>
    <mergeCell ref="C34:C35"/>
    <mergeCell ref="D34:D35"/>
    <mergeCell ref="E34:E35"/>
    <mergeCell ref="A60:B60"/>
    <mergeCell ref="E17:E18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3.86"/>
    <col customWidth="1" min="2" max="2" width="32.29"/>
    <col customWidth="1" min="3" max="3" width="26.86"/>
    <col customWidth="1" min="4" max="4" width="12.86"/>
  </cols>
  <sheetData>
    <row r="1">
      <c r="A1" s="35" t="s">
        <v>89</v>
      </c>
      <c r="B1" s="5" t="s">
        <v>90</v>
      </c>
      <c r="C1" s="35" t="s">
        <v>91</v>
      </c>
      <c r="D1" s="5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98</v>
      </c>
      <c r="K1" s="1" t="s">
        <v>99</v>
      </c>
      <c r="L1" s="1" t="s">
        <v>100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36" t="s">
        <v>101</v>
      </c>
      <c r="B2" s="37" t="s">
        <v>102</v>
      </c>
      <c r="C2" s="36" t="s">
        <v>103</v>
      </c>
      <c r="D2" s="36" t="s">
        <v>104</v>
      </c>
      <c r="E2" s="36"/>
      <c r="F2" s="36"/>
      <c r="G2" s="36"/>
      <c r="H2" s="36"/>
      <c r="I2" s="36"/>
      <c r="J2" s="36"/>
      <c r="K2" s="36"/>
      <c r="L2" s="36"/>
    </row>
    <row r="3">
      <c r="A3" s="36" t="s">
        <v>105</v>
      </c>
      <c r="B3" s="38" t="s">
        <v>106</v>
      </c>
      <c r="C3" s="39" t="s">
        <v>107</v>
      </c>
      <c r="D3" s="40" t="s">
        <v>104</v>
      </c>
      <c r="E3" s="36"/>
      <c r="F3" s="36"/>
      <c r="G3" s="36"/>
      <c r="H3" s="36"/>
      <c r="I3" s="36"/>
      <c r="J3" s="36"/>
      <c r="K3" s="36"/>
      <c r="L3" s="36"/>
    </row>
    <row r="4">
      <c r="A4" s="36" t="s">
        <v>108</v>
      </c>
      <c r="B4" s="38" t="s">
        <v>109</v>
      </c>
      <c r="C4" s="40" t="s">
        <v>110</v>
      </c>
      <c r="D4" s="40" t="s">
        <v>111</v>
      </c>
      <c r="E4" s="38" t="s">
        <v>112</v>
      </c>
      <c r="F4" s="38" t="s">
        <v>113</v>
      </c>
      <c r="G4" s="38" t="s">
        <v>114</v>
      </c>
      <c r="H4" s="38" t="s">
        <v>115</v>
      </c>
      <c r="I4" s="38" t="s">
        <v>116</v>
      </c>
      <c r="J4" s="36"/>
      <c r="K4" s="38" t="s">
        <v>117</v>
      </c>
      <c r="L4" s="38" t="s">
        <v>118</v>
      </c>
    </row>
    <row r="5">
      <c r="A5" s="36" t="s">
        <v>119</v>
      </c>
      <c r="B5" s="38" t="s">
        <v>120</v>
      </c>
      <c r="C5" s="40" t="s">
        <v>121</v>
      </c>
      <c r="D5" s="36" t="s">
        <v>111</v>
      </c>
      <c r="E5" s="38" t="s">
        <v>122</v>
      </c>
      <c r="F5" s="36"/>
      <c r="G5" s="38" t="s">
        <v>123</v>
      </c>
      <c r="H5" s="38" t="s">
        <v>124</v>
      </c>
      <c r="I5" s="36"/>
      <c r="J5" s="38" t="s">
        <v>125</v>
      </c>
      <c r="K5" s="38" t="s">
        <v>126</v>
      </c>
      <c r="L5" s="38" t="s">
        <v>127</v>
      </c>
    </row>
    <row r="6">
      <c r="A6" s="36" t="s">
        <v>128</v>
      </c>
      <c r="B6" s="38" t="s">
        <v>129</v>
      </c>
      <c r="C6" s="41" t="s">
        <v>130</v>
      </c>
      <c r="D6" s="36" t="s">
        <v>104</v>
      </c>
      <c r="E6" s="36"/>
      <c r="F6" s="36"/>
      <c r="G6" s="36"/>
      <c r="H6" s="36"/>
      <c r="I6" s="36"/>
      <c r="J6" s="36"/>
      <c r="K6" s="36"/>
      <c r="L6" s="36"/>
    </row>
    <row r="7">
      <c r="A7" s="36" t="s">
        <v>131</v>
      </c>
      <c r="B7" s="38" t="s">
        <v>132</v>
      </c>
      <c r="C7" s="41" t="s">
        <v>133</v>
      </c>
      <c r="D7" s="36" t="s">
        <v>111</v>
      </c>
      <c r="E7" s="36"/>
      <c r="F7" s="36"/>
      <c r="G7" s="36"/>
      <c r="H7" s="36"/>
      <c r="I7" s="36"/>
      <c r="J7" s="36"/>
      <c r="K7" s="38" t="s">
        <v>134</v>
      </c>
      <c r="L7" s="36"/>
    </row>
    <row r="8">
      <c r="A8" s="36" t="s">
        <v>135</v>
      </c>
      <c r="B8" s="38" t="s">
        <v>136</v>
      </c>
      <c r="C8" s="41" t="s">
        <v>137</v>
      </c>
      <c r="D8" s="36" t="s">
        <v>138</v>
      </c>
      <c r="E8" s="38" t="s">
        <v>139</v>
      </c>
      <c r="F8" s="36"/>
      <c r="G8" s="36"/>
      <c r="H8" s="42" t="s">
        <v>140</v>
      </c>
      <c r="I8" s="43"/>
      <c r="J8" s="43"/>
      <c r="K8" s="38" t="s">
        <v>141</v>
      </c>
      <c r="L8" s="36"/>
    </row>
    <row r="9">
      <c r="A9" s="36" t="s">
        <v>142</v>
      </c>
      <c r="B9" s="44" t="s">
        <v>143</v>
      </c>
      <c r="C9" s="41" t="s">
        <v>144</v>
      </c>
      <c r="D9" s="36" t="s">
        <v>111</v>
      </c>
      <c r="E9" s="38" t="s">
        <v>145</v>
      </c>
      <c r="F9" s="36"/>
      <c r="G9" s="36"/>
      <c r="H9" s="38" t="s">
        <v>146</v>
      </c>
      <c r="I9" s="36"/>
      <c r="J9" s="36"/>
      <c r="K9" s="38" t="s">
        <v>147</v>
      </c>
      <c r="L9" s="36"/>
    </row>
    <row r="10">
      <c r="A10" s="36" t="s">
        <v>148</v>
      </c>
      <c r="B10" s="37" t="s">
        <v>149</v>
      </c>
      <c r="C10" s="41" t="s">
        <v>150</v>
      </c>
      <c r="D10" s="36" t="s">
        <v>111</v>
      </c>
      <c r="E10" s="38" t="s">
        <v>151</v>
      </c>
      <c r="F10" s="36"/>
      <c r="G10" s="36"/>
      <c r="H10" s="38" t="s">
        <v>152</v>
      </c>
      <c r="I10" s="36"/>
      <c r="J10" s="36"/>
      <c r="K10" s="36"/>
      <c r="L10" s="38" t="s">
        <v>153</v>
      </c>
    </row>
    <row r="11">
      <c r="A11" s="36" t="s">
        <v>154</v>
      </c>
      <c r="B11" s="38" t="s">
        <v>155</v>
      </c>
      <c r="C11" s="41" t="s">
        <v>156</v>
      </c>
      <c r="D11" s="36" t="s">
        <v>111</v>
      </c>
      <c r="E11" s="38" t="s">
        <v>157</v>
      </c>
      <c r="F11" s="36"/>
      <c r="G11" s="36"/>
      <c r="H11" s="38" t="s">
        <v>158</v>
      </c>
      <c r="I11" s="36"/>
      <c r="J11" s="36"/>
      <c r="K11" s="38" t="s">
        <v>159</v>
      </c>
      <c r="L11" s="38" t="s">
        <v>160</v>
      </c>
    </row>
    <row r="12">
      <c r="A12" s="36" t="s">
        <v>161</v>
      </c>
      <c r="B12" s="38" t="s">
        <v>162</v>
      </c>
      <c r="C12" s="41" t="s">
        <v>156</v>
      </c>
      <c r="D12" s="36" t="s">
        <v>104</v>
      </c>
      <c r="E12" s="36"/>
      <c r="F12" s="36"/>
      <c r="G12" s="36"/>
      <c r="H12" s="36"/>
      <c r="I12" s="36"/>
      <c r="J12" s="36"/>
      <c r="K12" s="36"/>
      <c r="L12" s="36"/>
    </row>
    <row r="13">
      <c r="A13" s="36" t="s">
        <v>163</v>
      </c>
      <c r="B13" s="38" t="s">
        <v>164</v>
      </c>
      <c r="C13" s="41" t="s">
        <v>156</v>
      </c>
      <c r="D13" s="36" t="s">
        <v>104</v>
      </c>
      <c r="E13" s="36"/>
      <c r="F13" s="36"/>
      <c r="G13" s="36"/>
      <c r="H13" s="36"/>
      <c r="I13" s="36"/>
      <c r="J13" s="36"/>
      <c r="K13" s="36"/>
      <c r="L13" s="36"/>
    </row>
    <row r="14">
      <c r="A14" s="36" t="s">
        <v>165</v>
      </c>
      <c r="B14" s="38" t="s">
        <v>166</v>
      </c>
      <c r="C14" s="41" t="s">
        <v>167</v>
      </c>
      <c r="D14" s="36" t="s">
        <v>104</v>
      </c>
      <c r="E14" s="36"/>
      <c r="F14" s="36"/>
      <c r="G14" s="36"/>
      <c r="H14" s="36"/>
      <c r="I14" s="36"/>
      <c r="J14" s="36"/>
      <c r="K14" s="36"/>
      <c r="L14" s="36"/>
    </row>
    <row r="15">
      <c r="A15" s="36" t="s">
        <v>168</v>
      </c>
      <c r="B15" s="38" t="s">
        <v>169</v>
      </c>
      <c r="C15" s="41" t="s">
        <v>156</v>
      </c>
      <c r="D15" s="36" t="s">
        <v>104</v>
      </c>
      <c r="E15" s="36"/>
      <c r="F15" s="36"/>
      <c r="G15" s="36"/>
      <c r="H15" s="36"/>
      <c r="I15" s="36"/>
      <c r="J15" s="36"/>
      <c r="K15" s="36"/>
      <c r="L15" s="36"/>
    </row>
    <row r="16">
      <c r="A16" s="36" t="s">
        <v>170</v>
      </c>
      <c r="B16" s="38" t="s">
        <v>171</v>
      </c>
      <c r="C16" s="41" t="s">
        <v>156</v>
      </c>
      <c r="D16" s="36" t="s">
        <v>104</v>
      </c>
      <c r="E16" s="36"/>
      <c r="F16" s="36"/>
      <c r="G16" s="36"/>
      <c r="H16" s="36"/>
      <c r="I16" s="36"/>
      <c r="J16" s="36"/>
      <c r="K16" s="36"/>
      <c r="L16" s="36"/>
    </row>
    <row r="17">
      <c r="A17" s="40" t="s">
        <v>172</v>
      </c>
      <c r="B17" s="38" t="s">
        <v>173</v>
      </c>
      <c r="C17" s="41" t="s">
        <v>156</v>
      </c>
      <c r="D17" s="36" t="s">
        <v>104</v>
      </c>
      <c r="E17" s="36"/>
      <c r="F17" s="36"/>
      <c r="G17" s="36"/>
      <c r="H17" s="36"/>
      <c r="I17" s="36"/>
      <c r="J17" s="36"/>
      <c r="K17" s="36"/>
      <c r="L17" s="36"/>
    </row>
    <row r="18">
      <c r="A18" s="36" t="s">
        <v>174</v>
      </c>
      <c r="B18" s="45" t="s">
        <v>175</v>
      </c>
      <c r="C18" s="41" t="s">
        <v>156</v>
      </c>
      <c r="D18" s="36" t="s">
        <v>111</v>
      </c>
      <c r="E18" s="36"/>
      <c r="F18" s="36"/>
      <c r="G18" s="36"/>
      <c r="H18" s="38" t="s">
        <v>176</v>
      </c>
      <c r="I18" s="36"/>
      <c r="J18" s="36"/>
      <c r="K18" s="36"/>
      <c r="L18" s="36"/>
    </row>
    <row r="19">
      <c r="A19" s="40" t="s">
        <v>177</v>
      </c>
      <c r="B19" s="38" t="s">
        <v>178</v>
      </c>
      <c r="C19" s="41" t="s">
        <v>179</v>
      </c>
      <c r="D19" s="36" t="s">
        <v>111</v>
      </c>
      <c r="E19" s="36"/>
      <c r="F19" s="36"/>
      <c r="G19" s="36"/>
      <c r="H19" s="38" t="s">
        <v>180</v>
      </c>
      <c r="I19" s="36"/>
      <c r="J19" s="36"/>
      <c r="K19" s="36"/>
      <c r="L19" s="38" t="s">
        <v>181</v>
      </c>
    </row>
    <row r="20">
      <c r="A20" s="46" t="s">
        <v>182</v>
      </c>
      <c r="B20" s="38" t="s">
        <v>183</v>
      </c>
      <c r="C20" s="41" t="s">
        <v>184</v>
      </c>
      <c r="D20" s="36" t="s">
        <v>104</v>
      </c>
      <c r="E20" s="36"/>
      <c r="F20" s="36"/>
      <c r="G20" s="36"/>
      <c r="H20" s="36"/>
      <c r="I20" s="36"/>
      <c r="J20" s="36"/>
      <c r="K20" s="36"/>
      <c r="L20" s="36"/>
    </row>
    <row r="21">
      <c r="A21" s="46" t="s">
        <v>185</v>
      </c>
      <c r="B21" s="38" t="s">
        <v>186</v>
      </c>
      <c r="C21" s="41" t="s">
        <v>187</v>
      </c>
      <c r="D21" s="36" t="s">
        <v>104</v>
      </c>
      <c r="E21" s="36"/>
      <c r="F21" s="36"/>
      <c r="G21" s="36"/>
      <c r="H21" s="36"/>
      <c r="I21" s="36"/>
      <c r="J21" s="36"/>
      <c r="K21" s="36"/>
      <c r="L21" s="36"/>
    </row>
    <row r="22">
      <c r="A22" s="46" t="s">
        <v>188</v>
      </c>
      <c r="B22" s="38" t="s">
        <v>189</v>
      </c>
      <c r="C22" s="41" t="s">
        <v>190</v>
      </c>
      <c r="D22" s="36" t="s">
        <v>104</v>
      </c>
      <c r="E22" s="40"/>
      <c r="F22" s="40"/>
      <c r="G22" s="40"/>
      <c r="H22" s="40"/>
      <c r="I22" s="40"/>
      <c r="J22" s="40"/>
      <c r="K22" s="40"/>
      <c r="L22" s="40"/>
    </row>
    <row r="23">
      <c r="A23" s="40" t="s">
        <v>191</v>
      </c>
      <c r="B23" s="38" t="s">
        <v>192</v>
      </c>
      <c r="C23" s="41" t="s">
        <v>193</v>
      </c>
      <c r="D23" s="36" t="s">
        <v>111</v>
      </c>
      <c r="E23" s="40"/>
      <c r="F23" s="40"/>
      <c r="G23" s="40"/>
      <c r="H23" s="38" t="s">
        <v>194</v>
      </c>
      <c r="I23" s="40"/>
      <c r="J23" s="40"/>
      <c r="K23" s="40"/>
      <c r="L23" s="38" t="s">
        <v>195</v>
      </c>
    </row>
    <row r="24">
      <c r="A24" s="46" t="s">
        <v>196</v>
      </c>
      <c r="B24" s="38" t="s">
        <v>197</v>
      </c>
      <c r="C24" s="41" t="s">
        <v>198</v>
      </c>
      <c r="D24" s="36" t="s">
        <v>104</v>
      </c>
      <c r="E24" s="40"/>
      <c r="F24" s="40"/>
      <c r="G24" s="40"/>
      <c r="H24" s="36"/>
      <c r="I24" s="40"/>
      <c r="J24" s="40"/>
      <c r="K24" s="40"/>
      <c r="L24" s="36"/>
    </row>
    <row r="25">
      <c r="A25" s="40" t="s">
        <v>199</v>
      </c>
      <c r="B25" s="38" t="s">
        <v>200</v>
      </c>
      <c r="C25" s="41" t="s">
        <v>201</v>
      </c>
      <c r="D25" s="36" t="s">
        <v>202</v>
      </c>
      <c r="E25" s="40"/>
      <c r="F25" s="40"/>
      <c r="G25" s="40"/>
      <c r="H25" s="36"/>
      <c r="I25" s="40"/>
      <c r="J25" s="40"/>
      <c r="K25" s="40"/>
      <c r="L25" s="36"/>
    </row>
    <row r="26">
      <c r="A26" s="40" t="s">
        <v>203</v>
      </c>
      <c r="B26" s="38" t="s">
        <v>204</v>
      </c>
      <c r="C26" s="41" t="s">
        <v>205</v>
      </c>
      <c r="D26" s="36" t="s">
        <v>138</v>
      </c>
      <c r="E26" s="40"/>
      <c r="F26" s="40"/>
      <c r="G26" s="40"/>
      <c r="H26" s="38" t="s">
        <v>206</v>
      </c>
      <c r="I26" s="40"/>
      <c r="J26" s="40"/>
      <c r="K26" s="40"/>
      <c r="L26" s="36"/>
    </row>
    <row r="27">
      <c r="A27" s="40" t="s">
        <v>207</v>
      </c>
      <c r="B27" s="38" t="s">
        <v>208</v>
      </c>
      <c r="C27" s="41" t="s">
        <v>205</v>
      </c>
      <c r="D27" s="40" t="s">
        <v>202</v>
      </c>
      <c r="E27" s="40"/>
      <c r="F27" s="40"/>
      <c r="G27" s="40"/>
      <c r="H27" s="40"/>
      <c r="I27" s="40"/>
      <c r="J27" s="40"/>
      <c r="K27" s="40"/>
      <c r="L27" s="40"/>
    </row>
    <row r="28">
      <c r="A28" s="40" t="s">
        <v>209</v>
      </c>
      <c r="B28" s="38" t="s">
        <v>210</v>
      </c>
      <c r="C28" s="41" t="s">
        <v>211</v>
      </c>
      <c r="D28" s="40" t="s">
        <v>202</v>
      </c>
      <c r="E28" s="40"/>
      <c r="F28" s="40"/>
      <c r="G28" s="40"/>
      <c r="H28" s="40"/>
      <c r="I28" s="40"/>
      <c r="J28" s="40"/>
      <c r="K28" s="40"/>
      <c r="L28" s="40"/>
    </row>
    <row r="29">
      <c r="A29" s="40" t="s">
        <v>212</v>
      </c>
      <c r="B29" s="38" t="s">
        <v>213</v>
      </c>
      <c r="C29" s="41" t="s">
        <v>211</v>
      </c>
      <c r="D29" s="40" t="s">
        <v>202</v>
      </c>
      <c r="E29" s="40"/>
      <c r="F29" s="40"/>
      <c r="G29" s="40"/>
      <c r="H29" s="40"/>
      <c r="I29" s="40"/>
      <c r="J29" s="40"/>
      <c r="K29" s="40"/>
      <c r="L29" s="40"/>
    </row>
    <row r="30">
      <c r="A30" s="46" t="s">
        <v>214</v>
      </c>
      <c r="B30" s="38" t="s">
        <v>215</v>
      </c>
      <c r="C30" s="41" t="s">
        <v>216</v>
      </c>
      <c r="D30" s="40" t="s">
        <v>202</v>
      </c>
      <c r="E30" s="40"/>
      <c r="F30" s="40"/>
      <c r="G30" s="40"/>
      <c r="H30" s="40"/>
      <c r="I30" s="40"/>
      <c r="J30" s="40"/>
      <c r="K30" s="40"/>
      <c r="L30" s="40"/>
    </row>
    <row r="31">
      <c r="A31" s="47" t="s">
        <v>217</v>
      </c>
      <c r="B31" s="47" t="s">
        <v>218</v>
      </c>
      <c r="C31" s="47" t="s">
        <v>91</v>
      </c>
      <c r="D31" s="48"/>
      <c r="E31" s="36"/>
      <c r="F31" s="36"/>
      <c r="G31" s="36"/>
      <c r="H31" s="36"/>
      <c r="I31" s="36"/>
      <c r="J31" s="36"/>
      <c r="K31" s="36"/>
      <c r="L31" s="36"/>
    </row>
    <row r="32" ht="19.5" customHeight="1">
      <c r="A32" s="40" t="s">
        <v>219</v>
      </c>
      <c r="B32" s="38" t="s">
        <v>220</v>
      </c>
      <c r="C32" s="41" t="s">
        <v>221</v>
      </c>
      <c r="D32" s="36"/>
      <c r="E32" s="36"/>
      <c r="F32" s="36"/>
      <c r="G32" s="36"/>
      <c r="H32" s="36"/>
      <c r="I32" s="36"/>
      <c r="J32" s="36"/>
      <c r="K32" s="36"/>
      <c r="L32" s="36"/>
    </row>
    <row r="33">
      <c r="A33" s="49" t="s">
        <v>222</v>
      </c>
      <c r="B33" s="50" t="s">
        <v>223</v>
      </c>
      <c r="C33" s="51" t="s">
        <v>224</v>
      </c>
      <c r="D33" s="36"/>
      <c r="E33" s="36"/>
      <c r="F33" s="36"/>
      <c r="G33" s="36"/>
      <c r="H33" s="36"/>
      <c r="I33" s="36"/>
      <c r="J33" s="36"/>
      <c r="K33" s="36"/>
      <c r="L33" s="36"/>
    </row>
    <row r="34">
      <c r="A34" s="49" t="s">
        <v>225</v>
      </c>
      <c r="B34" s="50" t="s">
        <v>226</v>
      </c>
      <c r="C34" s="51" t="s">
        <v>227</v>
      </c>
      <c r="D34" s="36"/>
      <c r="E34" s="36"/>
      <c r="F34" s="36"/>
      <c r="G34" s="36"/>
      <c r="H34" s="36"/>
      <c r="I34" s="36"/>
      <c r="J34" s="36"/>
      <c r="K34" s="36"/>
      <c r="L34" s="36"/>
    </row>
    <row r="35">
      <c r="A35" s="49" t="s">
        <v>228</v>
      </c>
      <c r="B35" s="50" t="s">
        <v>229</v>
      </c>
      <c r="C35" s="51" t="s">
        <v>221</v>
      </c>
      <c r="D35" s="36"/>
      <c r="E35" s="36"/>
      <c r="F35" s="36"/>
      <c r="G35" s="36"/>
      <c r="H35" s="36"/>
      <c r="I35" s="36"/>
      <c r="J35" s="36"/>
      <c r="K35" s="36"/>
      <c r="L35" s="36"/>
    </row>
    <row r="36">
      <c r="A36" s="40" t="s">
        <v>230</v>
      </c>
      <c r="B36" s="38" t="s">
        <v>231</v>
      </c>
      <c r="C36" s="41" t="s">
        <v>190</v>
      </c>
      <c r="D36" s="36"/>
      <c r="E36" s="36"/>
      <c r="F36" s="36"/>
      <c r="G36" s="36"/>
      <c r="H36" s="36"/>
      <c r="I36" s="36"/>
      <c r="J36" s="36"/>
      <c r="K36" s="36"/>
      <c r="L36" s="36"/>
    </row>
    <row r="37">
      <c r="A37" s="40" t="s">
        <v>232</v>
      </c>
      <c r="B37" s="38" t="s">
        <v>233</v>
      </c>
      <c r="C37" s="41" t="s">
        <v>190</v>
      </c>
      <c r="D37" s="36"/>
      <c r="E37" s="36"/>
      <c r="F37" s="36"/>
      <c r="G37" s="36"/>
      <c r="H37" s="36"/>
      <c r="I37" s="36"/>
      <c r="J37" s="36"/>
      <c r="K37" s="36"/>
      <c r="L37" s="36"/>
    </row>
    <row r="38">
      <c r="A38" s="40" t="s">
        <v>234</v>
      </c>
      <c r="B38" s="38" t="s">
        <v>235</v>
      </c>
      <c r="C38" s="41" t="s">
        <v>193</v>
      </c>
      <c r="D38" s="36"/>
      <c r="E38" s="36"/>
      <c r="F38" s="36"/>
      <c r="G38" s="36"/>
      <c r="H38" s="36"/>
      <c r="I38" s="36"/>
      <c r="J38" s="36"/>
      <c r="K38" s="36"/>
      <c r="L38" s="36"/>
    </row>
    <row r="39">
      <c r="A39" s="40" t="s">
        <v>236</v>
      </c>
      <c r="B39" s="38" t="s">
        <v>237</v>
      </c>
      <c r="C39" s="41" t="s">
        <v>193</v>
      </c>
      <c r="D39" s="36"/>
      <c r="E39" s="36"/>
      <c r="F39" s="36"/>
      <c r="G39" s="36"/>
      <c r="H39" s="36"/>
      <c r="I39" s="36"/>
      <c r="J39" s="36"/>
      <c r="K39" s="36"/>
      <c r="L39" s="36"/>
    </row>
    <row r="40">
      <c r="A40" s="52" t="s">
        <v>238</v>
      </c>
      <c r="B40" s="52" t="s">
        <v>218</v>
      </c>
      <c r="C40" s="47" t="s">
        <v>91</v>
      </c>
      <c r="D40" s="36"/>
      <c r="E40" s="36"/>
      <c r="F40" s="36"/>
      <c r="G40" s="36"/>
      <c r="H40" s="36"/>
      <c r="I40" s="36"/>
      <c r="J40" s="36"/>
      <c r="K40" s="36"/>
      <c r="L40" s="36"/>
    </row>
    <row r="41">
      <c r="A41" s="36" t="s">
        <v>239</v>
      </c>
      <c r="B41" s="38" t="s">
        <v>240</v>
      </c>
      <c r="C41" s="41" t="s">
        <v>241</v>
      </c>
      <c r="D41" s="36"/>
      <c r="E41" s="36"/>
      <c r="F41" s="36"/>
      <c r="G41" s="36"/>
      <c r="H41" s="36"/>
      <c r="I41" s="36"/>
      <c r="J41" s="36"/>
      <c r="K41" s="36"/>
      <c r="L41" s="36"/>
    </row>
    <row r="42">
      <c r="A42" s="40" t="s">
        <v>242</v>
      </c>
      <c r="B42" s="36"/>
      <c r="C42" s="41" t="s">
        <v>241</v>
      </c>
      <c r="D42" s="36"/>
      <c r="E42" s="36"/>
      <c r="F42" s="36"/>
      <c r="G42" s="36"/>
      <c r="H42" s="36"/>
      <c r="I42" s="36"/>
      <c r="J42" s="36"/>
      <c r="K42" s="36"/>
      <c r="L42" s="36"/>
    </row>
  </sheetData>
  <hyperlinks>
    <hyperlink r:id="rId1" ref="B3"/>
    <hyperlink r:id="rId2" ref="B4"/>
    <hyperlink r:id="rId3" ref="E4"/>
    <hyperlink r:id="rId4" ref="F4"/>
    <hyperlink r:id="rId5" ref="G4"/>
    <hyperlink r:id="rId6" ref="H4"/>
    <hyperlink r:id="rId7" ref="I4"/>
    <hyperlink r:id="rId8" ref="K4"/>
    <hyperlink r:id="rId9" ref="L4"/>
    <hyperlink r:id="rId10" ref="B5"/>
    <hyperlink r:id="rId11" ref="E5"/>
    <hyperlink r:id="rId12" ref="G5"/>
    <hyperlink r:id="rId13" ref="H5"/>
    <hyperlink r:id="rId14" ref="J5"/>
    <hyperlink r:id="rId15" ref="K5"/>
    <hyperlink r:id="rId16" ref="L5"/>
    <hyperlink r:id="rId17" ref="B6"/>
    <hyperlink r:id="rId18" ref="B7"/>
    <hyperlink r:id="rId19" ref="K7"/>
    <hyperlink r:id="rId20" ref="B8"/>
    <hyperlink r:id="rId21" ref="E8"/>
    <hyperlink r:id="rId22" ref="H8"/>
    <hyperlink r:id="rId23" ref="K8"/>
    <hyperlink r:id="rId24" ref="B9"/>
    <hyperlink r:id="rId25" ref="E9"/>
    <hyperlink r:id="rId26" ref="H9"/>
    <hyperlink r:id="rId27" ref="K9"/>
    <hyperlink r:id="rId28" ref="E10"/>
    <hyperlink r:id="rId29" ref="H10"/>
    <hyperlink r:id="rId30" ref="L10"/>
    <hyperlink r:id="rId31" ref="B11"/>
    <hyperlink r:id="rId32" ref="E11"/>
    <hyperlink r:id="rId33" ref="H11"/>
    <hyperlink r:id="rId34" ref="K11"/>
    <hyperlink r:id="rId35" ref="L11"/>
    <hyperlink r:id="rId36" ref="B12"/>
    <hyperlink r:id="rId37" ref="B13"/>
    <hyperlink r:id="rId38" ref="B14"/>
    <hyperlink r:id="rId39" ref="B15"/>
    <hyperlink r:id="rId40" ref="B16"/>
    <hyperlink r:id="rId41" ref="B17"/>
    <hyperlink r:id="rId42" ref="H18"/>
    <hyperlink r:id="rId43" ref="B19"/>
    <hyperlink r:id="rId44" ref="H19"/>
    <hyperlink r:id="rId45" ref="L19"/>
    <hyperlink r:id="rId46" ref="B20"/>
    <hyperlink r:id="rId47" ref="B21"/>
    <hyperlink r:id="rId48" ref="B22"/>
    <hyperlink r:id="rId49" ref="B23"/>
    <hyperlink r:id="rId50" ref="H23"/>
    <hyperlink r:id="rId51" ref="L23"/>
    <hyperlink r:id="rId52" ref="B24"/>
    <hyperlink r:id="rId53" ref="B25"/>
    <hyperlink r:id="rId54" ref="B26"/>
    <hyperlink r:id="rId55" ref="H26"/>
    <hyperlink r:id="rId56" ref="B27"/>
    <hyperlink r:id="rId57" ref="B28"/>
    <hyperlink r:id="rId58" ref="B29"/>
    <hyperlink r:id="rId59" ref="B30"/>
    <hyperlink r:id="rId60" ref="B32"/>
    <hyperlink r:id="rId61" ref="B33"/>
    <hyperlink r:id="rId62" ref="B34"/>
    <hyperlink r:id="rId63" ref="B35"/>
    <hyperlink r:id="rId64" ref="B36"/>
    <hyperlink r:id="rId65" ref="B37"/>
    <hyperlink r:id="rId66" ref="B38"/>
    <hyperlink r:id="rId67" ref="B39"/>
    <hyperlink r:id="rId68" ref="B41"/>
  </hyperlinks>
  <drawing r:id="rId69"/>
</worksheet>
</file>